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autoCompressPictures="0" defaultThemeVersion="124226"/>
  <xr:revisionPtr revIDLastSave="0" documentId="13_ncr:1_{FA2AC737-58E0-4B1C-A61A-3500CA7707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120" i="1"/>
  <c r="H10" i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<sst xmlns="http://schemas.openxmlformats.org/spreadsheetml/2006/main" count="173" uniqueCount="84">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</sst>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165" fontId="5" fillId="0" borderId="10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0" borderId="11" xfId="0" applyNumberFormat="1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1" xfId="0" applyFont="1" applyBorder="1"/>
    <xf numFmtId="0" fontId="10" fillId="0" borderId="3" xfId="0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0" fontId="10" fillId="0" borderId="14" xfId="0" applyFont="1" applyBorder="1"/>
    <xf numFmtId="0" fontId="2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13" fillId="0" borderId="0" xfId="0" applyFont="1"/>
    <xf numFmtId="3" fontId="0" fillId="0" borderId="0" xfId="0" applyNumberFormat="1"/>
    <xf numFmtId="3" fontId="10" fillId="0" borderId="0" xfId="0" applyNumberFormat="1" applyFont="1"/>
    <xf numFmtId="0" fontId="3" fillId="0" borderId="1" xfId="0" applyFont="1" applyBorder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38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0" fillId="0" borderId="6" xfId="0" applyFont="1" applyBorder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4" xfId="0" applyNumberFormat="1" applyFont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43" fontId="10" fillId="0" borderId="1" xfId="1" applyFont="1" applyFill="1" applyBorder="1" applyAlignment="1">
      <alignment horizontal="right" vertical="top" wrapText="1"/>
    </xf>
    <xf numFmtId="43" fontId="2" fillId="0" borderId="4" xfId="1" applyFont="1" applyFill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" fontId="10" fillId="0" borderId="2" xfId="0" applyNumberFormat="1" applyFont="1" applyBorder="1"/>
    <xf numFmtId="165" fontId="10" fillId="0" borderId="15" xfId="0" applyNumberFormat="1" applyFont="1" applyBorder="1"/>
    <xf numFmtId="165" fontId="10" fillId="0" borderId="29" xfId="0" applyNumberFormat="1" applyFont="1" applyBorder="1"/>
    <xf numFmtId="1" fontId="10" fillId="0" borderId="16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6" xfId="0" applyNumberFormat="1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11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165" fontId="5" fillId="0" borderId="1" xfId="0" applyNumberFormat="1" applyFont="1" applyBorder="1"/>
    <xf numFmtId="165" fontId="5" fillId="0" borderId="11" xfId="0" applyNumberFormat="1" applyFont="1" applyBorder="1"/>
    <xf numFmtId="167" fontId="10" fillId="0" borderId="1" xfId="1" applyNumberFormat="1" applyFont="1" applyFill="1" applyBorder="1" applyAlignment="1">
      <alignment horizontal="right" vertical="top" wrapText="1"/>
    </xf>
    <xf numFmtId="164" fontId="10" fillId="0" borderId="0" xfId="0" applyNumberFormat="1" applyFont="1"/>
    <xf numFmtId="165" fontId="5" fillId="0" borderId="2" xfId="0" applyNumberFormat="1" applyFont="1" applyBorder="1"/>
    <xf numFmtId="0" fontId="13" fillId="0" borderId="15" xfId="0" applyFont="1" applyBorder="1"/>
    <xf numFmtId="1" fontId="7" fillId="0" borderId="16" xfId="0" applyNumberFormat="1" applyFont="1" applyBorder="1"/>
    <xf numFmtId="3" fontId="2" fillId="0" borderId="0" xfId="0" applyNumberFormat="1" applyFont="1"/>
    <xf numFmtId="43" fontId="10" fillId="0" borderId="1" xfId="1" applyFont="1" applyBorder="1" applyAlignment="1">
      <alignment horizontal="right"/>
    </xf>
    <xf numFmtId="4" fontId="0" fillId="0" borderId="0" xfId="0" applyNumberFormat="1"/>
    <xf numFmtId="3" fontId="9" fillId="0" borderId="0" xfId="0" applyNumberFormat="1" applyFont="1"/>
    <xf numFmtId="0" fontId="0" fillId="0" borderId="0" xfId="0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7"/>
  <sheetViews>
    <sheetView tabSelected="1" zoomScaleNormal="100" workbookViewId="0">
      <selection activeCell="M11" sqref="M11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7" x14ac:dyDescent="0.2">
      <c r="K1" s="75"/>
    </row>
    <row r="2" spans="1:17" x14ac:dyDescent="0.2">
      <c r="F2" s="4" t="s">
        <v>16</v>
      </c>
      <c r="J2" s="80"/>
      <c r="K2" s="80"/>
      <c r="L2" s="80"/>
    </row>
    <row r="3" spans="1:17" x14ac:dyDescent="0.2">
      <c r="F3" s="4" t="s">
        <v>17</v>
      </c>
      <c r="I3" s="81"/>
      <c r="K3" s="80"/>
    </row>
    <row r="4" spans="1:17" x14ac:dyDescent="0.2">
      <c r="F4" s="4" t="s">
        <v>83</v>
      </c>
      <c r="H4" s="75"/>
      <c r="I4" s="81"/>
      <c r="J4" s="80"/>
      <c r="K4" s="80"/>
    </row>
    <row r="5" spans="1:17" x14ac:dyDescent="0.2">
      <c r="F5" s="76"/>
      <c r="H5" s="75"/>
      <c r="I5" s="75"/>
      <c r="J5" s="75"/>
    </row>
    <row r="6" spans="1:17" x14ac:dyDescent="0.2">
      <c r="E6" s="56"/>
      <c r="F6" s="56" t="s">
        <v>18</v>
      </c>
      <c r="O6" s="80"/>
      <c r="P6" s="80"/>
      <c r="Q6" s="80"/>
    </row>
    <row r="7" spans="1:17" ht="13.5" thickBot="1" x14ac:dyDescent="0.25">
      <c r="O7" s="80"/>
      <c r="P7" s="80"/>
      <c r="Q7" s="80"/>
    </row>
    <row r="8" spans="1:17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7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  <c r="M9" s="80"/>
      <c r="N9" s="80"/>
      <c r="O9" s="80"/>
    </row>
    <row r="10" spans="1:17" x14ac:dyDescent="0.2">
      <c r="A10" s="22" t="s">
        <v>12</v>
      </c>
      <c r="B10" s="1"/>
      <c r="C10" s="78"/>
      <c r="D10" s="103">
        <v>16117</v>
      </c>
      <c r="E10" s="103">
        <v>8827</v>
      </c>
      <c r="F10" s="103">
        <v>3822</v>
      </c>
      <c r="G10" s="103">
        <v>86</v>
      </c>
      <c r="H10" s="103">
        <f>SUM(E10:G10)</f>
        <v>12735</v>
      </c>
      <c r="I10" s="104">
        <f>SUM(D10:G10)</f>
        <v>28852</v>
      </c>
      <c r="K10" s="124"/>
      <c r="L10" s="124"/>
      <c r="M10" s="80"/>
      <c r="N10" s="80"/>
      <c r="O10" s="80"/>
    </row>
    <row r="11" spans="1:17" s="46" customFormat="1" x14ac:dyDescent="0.2">
      <c r="A11" s="22" t="s">
        <v>27</v>
      </c>
      <c r="B11" s="45"/>
      <c r="C11" s="45"/>
      <c r="D11" s="90">
        <v>177876</v>
      </c>
      <c r="E11" s="90">
        <v>34119</v>
      </c>
      <c r="F11" s="90">
        <v>15043</v>
      </c>
      <c r="G11" s="105">
        <v>495</v>
      </c>
      <c r="H11" s="103">
        <f t="shared" ref="H11:H14" si="0">SUM(E11:G11)</f>
        <v>49657</v>
      </c>
      <c r="I11" s="104">
        <f>SUM(D11:G11)</f>
        <v>227533</v>
      </c>
      <c r="K11" s="124"/>
      <c r="L11" s="124"/>
      <c r="M11" s="124"/>
      <c r="N11" s="124"/>
    </row>
    <row r="12" spans="1:17" x14ac:dyDescent="0.2">
      <c r="A12" s="22" t="s">
        <v>64</v>
      </c>
      <c r="B12" s="1"/>
      <c r="C12" s="1"/>
      <c r="D12" s="103">
        <v>13389</v>
      </c>
      <c r="E12" s="103">
        <v>8147</v>
      </c>
      <c r="F12" s="103">
        <v>3418</v>
      </c>
      <c r="G12" s="103">
        <v>0</v>
      </c>
      <c r="H12" s="103">
        <f t="shared" si="0"/>
        <v>11565</v>
      </c>
      <c r="I12" s="104">
        <f>SUM(D12:G12)</f>
        <v>24954</v>
      </c>
      <c r="K12" s="124"/>
      <c r="L12" s="124"/>
      <c r="M12" s="124"/>
      <c r="N12" s="124"/>
      <c r="O12" s="124"/>
      <c r="P12" s="124"/>
      <c r="Q12" s="124"/>
    </row>
    <row r="13" spans="1:17" x14ac:dyDescent="0.2">
      <c r="A13" s="22" t="s">
        <v>28</v>
      </c>
      <c r="B13" s="1"/>
      <c r="C13" s="1"/>
      <c r="D13" s="103">
        <v>65744</v>
      </c>
      <c r="E13" s="103">
        <v>9467</v>
      </c>
      <c r="F13" s="103">
        <v>9616</v>
      </c>
      <c r="G13" s="103">
        <v>435</v>
      </c>
      <c r="H13" s="103">
        <f t="shared" si="0"/>
        <v>19518</v>
      </c>
      <c r="I13" s="104">
        <f>SUM(D13:G13)</f>
        <v>85262</v>
      </c>
      <c r="K13" s="124"/>
      <c r="L13" s="124"/>
      <c r="M13" s="124"/>
      <c r="N13" s="124"/>
      <c r="O13" s="124"/>
      <c r="P13" s="124"/>
      <c r="Q13" s="124"/>
    </row>
    <row r="14" spans="1:17" x14ac:dyDescent="0.2">
      <c r="A14" s="22" t="s">
        <v>74</v>
      </c>
      <c r="B14" s="1"/>
      <c r="C14" s="2"/>
      <c r="D14" s="103">
        <v>2146</v>
      </c>
      <c r="E14" s="103">
        <v>231</v>
      </c>
      <c r="F14" s="103">
        <v>117</v>
      </c>
      <c r="G14" s="103">
        <v>1</v>
      </c>
      <c r="H14" s="103">
        <f t="shared" si="0"/>
        <v>349</v>
      </c>
      <c r="I14" s="104">
        <f>SUM(D14:G14)</f>
        <v>2495</v>
      </c>
      <c r="K14" s="124"/>
      <c r="L14" s="124"/>
      <c r="M14" s="124"/>
      <c r="N14" s="124"/>
    </row>
    <row r="15" spans="1:17" ht="13.5" thickBot="1" x14ac:dyDescent="0.25">
      <c r="A15" s="23" t="s">
        <v>26</v>
      </c>
      <c r="B15" s="24"/>
      <c r="C15" s="25"/>
      <c r="D15" s="106">
        <f>SUM(D10:D14)</f>
        <v>275272</v>
      </c>
      <c r="E15" s="106">
        <f>SUM(E10:E14)</f>
        <v>60791</v>
      </c>
      <c r="F15" s="106">
        <f>SUM(F10:F14)</f>
        <v>32016</v>
      </c>
      <c r="G15" s="106">
        <f>SUM(G10:G14)</f>
        <v>1017</v>
      </c>
      <c r="H15" s="107">
        <f t="shared" ref="H15:I15" si="1">SUM(H10:H14)</f>
        <v>93824</v>
      </c>
      <c r="I15" s="108">
        <f t="shared" si="1"/>
        <v>369096</v>
      </c>
      <c r="K15" s="124"/>
      <c r="L15" s="124"/>
      <c r="M15" s="124"/>
      <c r="N15" s="124"/>
    </row>
    <row r="16" spans="1:17" x14ac:dyDescent="0.2">
      <c r="D16" s="109"/>
      <c r="E16" s="109"/>
      <c r="F16" s="109"/>
      <c r="G16" s="109"/>
      <c r="K16" s="80"/>
      <c r="L16" s="80"/>
      <c r="M16" s="80"/>
      <c r="N16" s="80"/>
    </row>
    <row r="17" spans="1:19" ht="13.5" thickBot="1" x14ac:dyDescent="0.25">
      <c r="D17" s="109"/>
      <c r="E17" s="109"/>
      <c r="F17" s="109"/>
      <c r="G17" s="109"/>
    </row>
    <row r="18" spans="1:19" x14ac:dyDescent="0.2">
      <c r="A18" s="49"/>
      <c r="B18" s="17"/>
      <c r="C18" s="17"/>
      <c r="D18" s="110"/>
      <c r="E18" s="110"/>
      <c r="F18" s="111" t="s">
        <v>29</v>
      </c>
      <c r="G18" s="110"/>
      <c r="H18" s="59"/>
      <c r="I18" s="57"/>
      <c r="M18" s="80"/>
    </row>
    <row r="19" spans="1:19" x14ac:dyDescent="0.2">
      <c r="A19" s="20" t="s">
        <v>20</v>
      </c>
      <c r="B19" s="9"/>
      <c r="C19" s="10"/>
      <c r="D19" s="112" t="s">
        <v>21</v>
      </c>
      <c r="E19" s="112" t="s">
        <v>22</v>
      </c>
      <c r="F19" s="112" t="s">
        <v>23</v>
      </c>
      <c r="G19" s="112" t="s">
        <v>24</v>
      </c>
      <c r="H19" s="11" t="s">
        <v>25</v>
      </c>
      <c r="I19" s="21" t="s">
        <v>26</v>
      </c>
      <c r="M19" s="80"/>
    </row>
    <row r="20" spans="1:19" x14ac:dyDescent="0.2">
      <c r="A20" s="22" t="s">
        <v>12</v>
      </c>
      <c r="B20" s="1"/>
      <c r="C20" s="1"/>
      <c r="D20" s="103">
        <v>260342</v>
      </c>
      <c r="E20" s="103">
        <v>30823</v>
      </c>
      <c r="F20" s="103">
        <v>6305</v>
      </c>
      <c r="G20" s="103">
        <v>106</v>
      </c>
      <c r="H20" s="103">
        <f>SUM(E20:G20)</f>
        <v>37234</v>
      </c>
      <c r="I20" s="104">
        <f>SUM(D20:G20)</f>
        <v>297576</v>
      </c>
      <c r="L20" s="126"/>
      <c r="M20" s="80"/>
      <c r="N20" s="126"/>
      <c r="O20" s="126"/>
    </row>
    <row r="21" spans="1:19" s="46" customFormat="1" x14ac:dyDescent="0.2">
      <c r="A21" s="22" t="s">
        <v>30</v>
      </c>
      <c r="B21" s="45"/>
      <c r="C21" s="45"/>
      <c r="D21" s="90">
        <v>1216622</v>
      </c>
      <c r="E21" s="90">
        <v>108045</v>
      </c>
      <c r="F21" s="90">
        <v>24726</v>
      </c>
      <c r="G21" s="90">
        <v>534</v>
      </c>
      <c r="H21" s="103">
        <f t="shared" ref="H21:H23" si="2">SUM(E21:G21)</f>
        <v>133305</v>
      </c>
      <c r="I21" s="104">
        <f>SUM(D21:G21)</f>
        <v>1349927</v>
      </c>
      <c r="L21"/>
      <c r="M21" s="127"/>
      <c r="N21" s="127"/>
      <c r="O21" s="127"/>
      <c r="Q21"/>
      <c r="R21"/>
      <c r="S21"/>
    </row>
    <row r="22" spans="1:19" x14ac:dyDescent="0.2">
      <c r="A22" s="22" t="s">
        <v>64</v>
      </c>
      <c r="B22" s="1"/>
      <c r="C22" s="1"/>
      <c r="D22" s="103">
        <v>185967</v>
      </c>
      <c r="E22" s="103">
        <v>27077</v>
      </c>
      <c r="F22" s="103">
        <v>6705</v>
      </c>
      <c r="G22" s="103">
        <v>0</v>
      </c>
      <c r="H22" s="103">
        <f t="shared" si="2"/>
        <v>33782</v>
      </c>
      <c r="I22" s="104">
        <f>SUM(D22:G22)</f>
        <v>219749</v>
      </c>
    </row>
    <row r="23" spans="1:19" x14ac:dyDescent="0.2">
      <c r="A23" s="22" t="s">
        <v>28</v>
      </c>
      <c r="B23" s="1"/>
      <c r="C23" s="1"/>
      <c r="D23" s="103">
        <v>553402</v>
      </c>
      <c r="E23" s="103">
        <v>31935</v>
      </c>
      <c r="F23" s="103">
        <v>18488</v>
      </c>
      <c r="G23" s="103">
        <v>529</v>
      </c>
      <c r="H23" s="103">
        <f t="shared" si="2"/>
        <v>50952</v>
      </c>
      <c r="I23" s="104">
        <f>SUM(D23:G23)</f>
        <v>604354</v>
      </c>
    </row>
    <row r="24" spans="1:19" x14ac:dyDescent="0.2">
      <c r="A24" s="22" t="s">
        <v>74</v>
      </c>
      <c r="B24" s="1"/>
      <c r="C24" s="2"/>
      <c r="D24" s="83">
        <v>161466</v>
      </c>
      <c r="E24" s="83">
        <v>12222</v>
      </c>
      <c r="F24" s="83">
        <v>3364</v>
      </c>
      <c r="G24" s="83">
        <v>10</v>
      </c>
      <c r="H24" s="103">
        <f>SUM(E24:G24)</f>
        <v>15596</v>
      </c>
      <c r="I24" s="104">
        <f>SUM(D24:G24)</f>
        <v>177062</v>
      </c>
    </row>
    <row r="25" spans="1:19" ht="13.5" thickBot="1" x14ac:dyDescent="0.25">
      <c r="A25" s="23" t="s">
        <v>26</v>
      </c>
      <c r="B25" s="24"/>
      <c r="C25" s="25"/>
      <c r="D25" s="107">
        <f>SUM(D20:D24)</f>
        <v>2377799</v>
      </c>
      <c r="E25" s="107">
        <f>SUM(E20:E24)</f>
        <v>210102</v>
      </c>
      <c r="F25" s="107">
        <f>SUM(F20:F24)</f>
        <v>59588</v>
      </c>
      <c r="G25" s="107">
        <f>SUM(G20:G24)</f>
        <v>1179</v>
      </c>
      <c r="H25" s="107">
        <f t="shared" ref="H25:I25" si="3">SUM(H20:H24)</f>
        <v>270869</v>
      </c>
      <c r="I25" s="108">
        <f t="shared" si="3"/>
        <v>2648668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3">
        <f>D10/D20</f>
        <v>6.190702998363691E-2</v>
      </c>
      <c r="E30" s="113">
        <f>E10/E20</f>
        <v>0.28637705609447489</v>
      </c>
      <c r="F30" s="113">
        <f>F10/F20</f>
        <v>0.60618556701030923</v>
      </c>
      <c r="G30" s="113">
        <f>G10/G20</f>
        <v>0.81132075471698117</v>
      </c>
      <c r="H30" s="113">
        <f t="shared" ref="H30" si="4">H10/H20</f>
        <v>0.34202610517269161</v>
      </c>
      <c r="I30" s="114">
        <f>I10/I20</f>
        <v>9.6956743823426617E-2</v>
      </c>
    </row>
    <row r="31" spans="1:19" x14ac:dyDescent="0.2">
      <c r="A31" s="22" t="s">
        <v>30</v>
      </c>
      <c r="B31" s="1"/>
      <c r="C31" s="2"/>
      <c r="D31" s="113">
        <f t="shared" ref="D31:G31" si="5">D11/D21</f>
        <v>0.14620481957419806</v>
      </c>
      <c r="E31" s="113">
        <f t="shared" si="5"/>
        <v>0.31578508954602247</v>
      </c>
      <c r="F31" s="113">
        <f t="shared" si="5"/>
        <v>0.6083879317317803</v>
      </c>
      <c r="G31" s="113">
        <f t="shared" si="5"/>
        <v>0.9269662921348315</v>
      </c>
      <c r="H31" s="113">
        <f t="shared" ref="D31:I34" si="6">H11/H21</f>
        <v>0.37250665766475377</v>
      </c>
      <c r="I31" s="114">
        <f t="shared" si="6"/>
        <v>0.16855207726047408</v>
      </c>
      <c r="J31" s="75"/>
    </row>
    <row r="32" spans="1:19" x14ac:dyDescent="0.2">
      <c r="A32" s="22" t="s">
        <v>64</v>
      </c>
      <c r="B32" s="1"/>
      <c r="C32" s="2"/>
      <c r="D32" s="113">
        <f>D12/D22</f>
        <v>7.1996644565971379E-2</v>
      </c>
      <c r="E32" s="113">
        <f t="shared" si="6"/>
        <v>0.30088266794696605</v>
      </c>
      <c r="F32" s="113">
        <f>F12/F22</f>
        <v>0.50976882923191646</v>
      </c>
      <c r="G32" s="113" t="e">
        <f t="shared" si="6"/>
        <v>#DIV/0!</v>
      </c>
      <c r="H32" s="113">
        <f t="shared" si="6"/>
        <v>0.34234207566159491</v>
      </c>
      <c r="I32" s="114">
        <f t="shared" si="6"/>
        <v>0.11355683074780773</v>
      </c>
    </row>
    <row r="33" spans="1:21" x14ac:dyDescent="0.2">
      <c r="A33" s="22" t="s">
        <v>28</v>
      </c>
      <c r="B33" s="1"/>
      <c r="C33" s="2"/>
      <c r="D33" s="113">
        <f t="shared" si="6"/>
        <v>0.11879971521606354</v>
      </c>
      <c r="E33" s="113">
        <f t="shared" si="6"/>
        <v>0.29644590574604668</v>
      </c>
      <c r="F33" s="113">
        <f t="shared" si="6"/>
        <v>0.52012115967113803</v>
      </c>
      <c r="G33" s="113">
        <f t="shared" si="6"/>
        <v>0.82230623818525517</v>
      </c>
      <c r="H33" s="113">
        <f t="shared" si="6"/>
        <v>0.38306641544983516</v>
      </c>
      <c r="I33" s="114">
        <f t="shared" si="6"/>
        <v>0.14107956594975793</v>
      </c>
    </row>
    <row r="34" spans="1:21" x14ac:dyDescent="0.2">
      <c r="A34" s="22" t="s">
        <v>74</v>
      </c>
      <c r="B34" s="1"/>
      <c r="C34" s="2"/>
      <c r="D34" s="113">
        <f>D14/D24</f>
        <v>1.3290723743698364E-2</v>
      </c>
      <c r="E34" s="113">
        <f>E14/E24</f>
        <v>1.8900343642611683E-2</v>
      </c>
      <c r="F34" s="113">
        <f>F14/F24</f>
        <v>3.4780023781212845E-2</v>
      </c>
      <c r="G34" s="113">
        <f>G14/G24</f>
        <v>0.1</v>
      </c>
      <c r="H34" s="113">
        <f t="shared" si="6"/>
        <v>2.2377532700692485E-2</v>
      </c>
      <c r="I34" s="114">
        <f t="shared" si="6"/>
        <v>1.4091109328935626E-2</v>
      </c>
    </row>
    <row r="35" spans="1:21" ht="13.5" thickBot="1" x14ac:dyDescent="0.25">
      <c r="A35" s="23" t="s">
        <v>26</v>
      </c>
      <c r="B35" s="24"/>
      <c r="C35" s="25"/>
      <c r="D35" s="115">
        <f t="shared" ref="D35:I35" si="7">D15/D25</f>
        <v>0.11576756487827608</v>
      </c>
      <c r="E35" s="115">
        <f t="shared" si="7"/>
        <v>0.28934041560765722</v>
      </c>
      <c r="F35" s="115">
        <f t="shared" si="7"/>
        <v>0.53728938712492447</v>
      </c>
      <c r="G35" s="115">
        <f t="shared" si="7"/>
        <v>0.86259541984732824</v>
      </c>
      <c r="H35" s="115">
        <f t="shared" si="7"/>
        <v>0.34638146114911639</v>
      </c>
      <c r="I35" s="116">
        <f t="shared" si="7"/>
        <v>0.13935155330905949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7" t="s">
        <v>21</v>
      </c>
      <c r="E39" s="117" t="s">
        <v>22</v>
      </c>
      <c r="F39" s="117" t="s">
        <v>23</v>
      </c>
      <c r="G39" s="117" t="s">
        <v>24</v>
      </c>
      <c r="H39" s="117" t="s">
        <v>25</v>
      </c>
      <c r="I39" s="118" t="s">
        <v>26</v>
      </c>
    </row>
    <row r="40" spans="1:21" x14ac:dyDescent="0.2">
      <c r="A40" s="22" t="s">
        <v>12</v>
      </c>
      <c r="B40" s="5"/>
      <c r="C40" s="5"/>
      <c r="D40" s="103">
        <v>49.2</v>
      </c>
      <c r="E40" s="103">
        <v>18</v>
      </c>
      <c r="F40" s="103">
        <v>232.5</v>
      </c>
      <c r="G40" s="103">
        <v>155.4</v>
      </c>
      <c r="H40" s="103">
        <f>SUM(E40:G40)</f>
        <v>405.9</v>
      </c>
      <c r="I40" s="104">
        <f>SUM(D40:G40)</f>
        <v>455.1</v>
      </c>
    </row>
    <row r="41" spans="1:21" s="46" customFormat="1" x14ac:dyDescent="0.2">
      <c r="A41" s="27" t="s">
        <v>30</v>
      </c>
      <c r="B41" s="47"/>
      <c r="C41" s="47"/>
      <c r="D41" s="90">
        <v>518.69000000000005</v>
      </c>
      <c r="E41" s="90">
        <v>91.17</v>
      </c>
      <c r="F41" s="90">
        <v>1144.51</v>
      </c>
      <c r="G41" s="119">
        <v>1075.78</v>
      </c>
      <c r="H41" s="103">
        <f t="shared" ref="H41:H44" si="8">SUM(E41:G41)</f>
        <v>2311.46</v>
      </c>
      <c r="I41" s="104">
        <f>SUM(D41:G41)</f>
        <v>2830.1499999999996</v>
      </c>
      <c r="K41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3">
        <v>40.4</v>
      </c>
      <c r="E42" s="103">
        <v>20.9</v>
      </c>
      <c r="F42" s="103">
        <v>253.5</v>
      </c>
      <c r="G42" s="103"/>
      <c r="H42" s="103">
        <f t="shared" si="8"/>
        <v>274.39999999999998</v>
      </c>
      <c r="I42" s="104">
        <f>SUM(D42:G42)</f>
        <v>314.8</v>
      </c>
      <c r="M42" s="128"/>
      <c r="N42" s="128"/>
      <c r="O42" s="128"/>
      <c r="P42" s="128"/>
    </row>
    <row r="43" spans="1:21" x14ac:dyDescent="0.2">
      <c r="A43" s="27" t="s">
        <v>28</v>
      </c>
      <c r="B43" s="5"/>
      <c r="C43" s="5"/>
      <c r="D43" s="103">
        <v>188.7</v>
      </c>
      <c r="E43" s="103">
        <v>22.4</v>
      </c>
      <c r="F43" s="103">
        <v>625.4</v>
      </c>
      <c r="G43" s="103">
        <v>547.29999999999995</v>
      </c>
      <c r="H43" s="103">
        <f t="shared" si="8"/>
        <v>1195.0999999999999</v>
      </c>
      <c r="I43" s="104">
        <f>SUM(D43:G43)</f>
        <v>1383.8</v>
      </c>
      <c r="M43" s="126"/>
      <c r="O43" s="126"/>
      <c r="P43" s="126"/>
    </row>
    <row r="44" spans="1:21" x14ac:dyDescent="0.2">
      <c r="A44" s="22" t="s">
        <v>74</v>
      </c>
      <c r="B44" s="5"/>
      <c r="C44" s="6"/>
      <c r="D44" s="83">
        <v>6.2</v>
      </c>
      <c r="E44" s="83">
        <v>0.7</v>
      </c>
      <c r="F44" s="83">
        <v>5.7</v>
      </c>
      <c r="G44" s="83">
        <v>0.5</v>
      </c>
      <c r="H44" s="103">
        <f t="shared" si="8"/>
        <v>6.9</v>
      </c>
      <c r="I44" s="104">
        <f>SUM(D44:G44)</f>
        <v>13.100000000000001</v>
      </c>
    </row>
    <row r="45" spans="1:21" ht="13.5" thickBot="1" x14ac:dyDescent="0.25">
      <c r="A45" s="28" t="s">
        <v>26</v>
      </c>
      <c r="B45" s="29"/>
      <c r="C45" s="30"/>
      <c r="D45" s="107">
        <f t="shared" ref="D45:I45" si="9">SUM(D40:D44)</f>
        <v>803.19</v>
      </c>
      <c r="E45" s="107">
        <f t="shared" si="9"/>
        <v>153.16999999999999</v>
      </c>
      <c r="F45" s="107">
        <f t="shared" si="9"/>
        <v>2261.6099999999997</v>
      </c>
      <c r="G45" s="107">
        <f t="shared" si="9"/>
        <v>1778.98</v>
      </c>
      <c r="H45" s="107">
        <f t="shared" si="9"/>
        <v>4193.76</v>
      </c>
      <c r="I45" s="108">
        <f t="shared" si="9"/>
        <v>4996.95</v>
      </c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21" x14ac:dyDescent="0.2">
      <c r="A49" s="26" t="s">
        <v>20</v>
      </c>
      <c r="B49" s="14"/>
      <c r="C49" s="15"/>
      <c r="D49" s="117" t="s">
        <v>21</v>
      </c>
      <c r="E49" s="117" t="s">
        <v>22</v>
      </c>
      <c r="F49" s="117" t="s">
        <v>23</v>
      </c>
      <c r="G49" s="117" t="s">
        <v>24</v>
      </c>
      <c r="H49" s="117" t="s">
        <v>25</v>
      </c>
      <c r="I49" s="118" t="s">
        <v>26</v>
      </c>
    </row>
    <row r="50" spans="1:21" x14ac:dyDescent="0.2">
      <c r="A50" s="22" t="s">
        <v>12</v>
      </c>
      <c r="B50" s="5"/>
      <c r="C50" s="5"/>
      <c r="D50" s="103">
        <v>831.5</v>
      </c>
      <c r="E50" s="103">
        <v>57.9</v>
      </c>
      <c r="F50" s="103">
        <v>308.8</v>
      </c>
      <c r="G50" s="87">
        <v>165.6</v>
      </c>
      <c r="H50" s="103">
        <f>SUM(E50:G50)</f>
        <v>532.29999999999995</v>
      </c>
      <c r="I50" s="58">
        <f>SUM(D50:G50)</f>
        <v>1363.8</v>
      </c>
    </row>
    <row r="51" spans="1:21" s="46" customFormat="1" x14ac:dyDescent="0.2">
      <c r="A51" s="27" t="s">
        <v>30</v>
      </c>
      <c r="B51" s="47"/>
      <c r="C51" s="47"/>
      <c r="D51" s="90">
        <v>3387.69</v>
      </c>
      <c r="E51" s="90">
        <v>306.73</v>
      </c>
      <c r="F51" s="90">
        <v>1553.23</v>
      </c>
      <c r="G51" s="90">
        <v>1114.26</v>
      </c>
      <c r="H51" s="103">
        <f t="shared" ref="H51:H54" si="10">SUM(E51:G51)</f>
        <v>2974.2200000000003</v>
      </c>
      <c r="I51" s="58">
        <f>SUM(D51:G51)</f>
        <v>6361.91</v>
      </c>
      <c r="N51"/>
      <c r="O51"/>
      <c r="P51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515.79999999999995</v>
      </c>
      <c r="E52" s="90">
        <v>57</v>
      </c>
      <c r="F52" s="90">
        <v>309.7</v>
      </c>
      <c r="G52" s="90"/>
      <c r="H52" s="103">
        <f t="shared" si="10"/>
        <v>366.7</v>
      </c>
      <c r="I52" s="58">
        <f>SUM(D52:G52)</f>
        <v>882.5</v>
      </c>
    </row>
    <row r="53" spans="1:21" x14ac:dyDescent="0.2">
      <c r="A53" s="27" t="s">
        <v>28</v>
      </c>
      <c r="B53" s="5"/>
      <c r="C53" s="5"/>
      <c r="D53" s="103">
        <v>1562.1</v>
      </c>
      <c r="E53" s="103">
        <v>69.5</v>
      </c>
      <c r="F53" s="103">
        <v>841.6</v>
      </c>
      <c r="G53" s="103">
        <v>597.29999999999995</v>
      </c>
      <c r="H53" s="103">
        <f t="shared" si="10"/>
        <v>1508.4</v>
      </c>
      <c r="I53" s="58">
        <f>SUM(D53:G53)</f>
        <v>3070.5</v>
      </c>
    </row>
    <row r="54" spans="1:21" x14ac:dyDescent="0.2">
      <c r="A54" s="22" t="s">
        <v>74</v>
      </c>
      <c r="B54" s="5"/>
      <c r="C54" s="6"/>
      <c r="D54" s="83">
        <v>484.3</v>
      </c>
      <c r="E54" s="83">
        <v>30.2</v>
      </c>
      <c r="F54" s="83">
        <v>141.5</v>
      </c>
      <c r="G54" s="83">
        <v>25.2</v>
      </c>
      <c r="H54" s="103">
        <f t="shared" si="10"/>
        <v>196.89999999999998</v>
      </c>
      <c r="I54" s="58">
        <f>SUM(D54:G54)</f>
        <v>681.2</v>
      </c>
    </row>
    <row r="55" spans="1:21" ht="13.5" thickBot="1" x14ac:dyDescent="0.25">
      <c r="A55" s="28" t="s">
        <v>26</v>
      </c>
      <c r="B55" s="29"/>
      <c r="C55" s="30"/>
      <c r="D55" s="107">
        <f t="shared" ref="D55:I55" si="11">SUM(D50:D54)</f>
        <v>6781.39</v>
      </c>
      <c r="E55" s="107">
        <f t="shared" si="11"/>
        <v>521.33000000000004</v>
      </c>
      <c r="F55" s="107">
        <f t="shared" si="11"/>
        <v>3154.83</v>
      </c>
      <c r="G55" s="107">
        <f t="shared" si="11"/>
        <v>1902.36</v>
      </c>
      <c r="H55" s="107">
        <f t="shared" si="11"/>
        <v>5578.52</v>
      </c>
      <c r="I55" s="108">
        <f t="shared" si="11"/>
        <v>12359.91</v>
      </c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7" t="s">
        <v>21</v>
      </c>
      <c r="E59" s="117" t="s">
        <v>22</v>
      </c>
      <c r="F59" s="117" t="s">
        <v>23</v>
      </c>
      <c r="G59" s="117" t="s">
        <v>24</v>
      </c>
      <c r="H59" s="117" t="s">
        <v>25</v>
      </c>
      <c r="I59" s="118" t="s">
        <v>26</v>
      </c>
    </row>
    <row r="60" spans="1:21" x14ac:dyDescent="0.2">
      <c r="A60" s="22" t="s">
        <v>12</v>
      </c>
      <c r="B60" s="1"/>
      <c r="C60" s="2"/>
      <c r="D60" s="113">
        <f>D40/D50</f>
        <v>5.9170174383644018E-2</v>
      </c>
      <c r="E60" s="113">
        <f t="shared" ref="E60:I60" si="12">E40/E50</f>
        <v>0.31088082901554404</v>
      </c>
      <c r="F60" s="113">
        <f t="shared" si="12"/>
        <v>0.75291450777202074</v>
      </c>
      <c r="G60" s="113">
        <f t="shared" si="12"/>
        <v>0.93840579710144933</v>
      </c>
      <c r="H60" s="113">
        <f t="shared" si="12"/>
        <v>0.76253992109712565</v>
      </c>
      <c r="I60" s="114">
        <f t="shared" si="12"/>
        <v>0.33369995600527941</v>
      </c>
    </row>
    <row r="61" spans="1:21" x14ac:dyDescent="0.2">
      <c r="A61" s="27" t="s">
        <v>30</v>
      </c>
      <c r="B61" s="1"/>
      <c r="C61" s="2"/>
      <c r="D61" s="113">
        <f>D41/D51</f>
        <v>0.1531102314556527</v>
      </c>
      <c r="E61" s="113">
        <f>E41/E51</f>
        <v>0.297232093372021</v>
      </c>
      <c r="F61" s="113">
        <f>F41/F51</f>
        <v>0.73685803132826433</v>
      </c>
      <c r="G61" s="113">
        <f>G41/G51</f>
        <v>0.96546586972519877</v>
      </c>
      <c r="H61" s="113">
        <f>H41/H51</f>
        <v>0.77716510547303153</v>
      </c>
      <c r="I61" s="114">
        <f t="shared" ref="H61:I64" si="13">I41/I51</f>
        <v>0.44485854090988391</v>
      </c>
      <c r="J61" s="75"/>
    </row>
    <row r="62" spans="1:21" x14ac:dyDescent="0.2">
      <c r="A62" s="27" t="s">
        <v>64</v>
      </c>
      <c r="B62" s="1"/>
      <c r="C62" s="2"/>
      <c r="D62" s="113">
        <f>D42/D52</f>
        <v>7.8324932144241952E-2</v>
      </c>
      <c r="E62" s="113">
        <f t="shared" ref="D62:G64" si="14">E42/E52</f>
        <v>0.36666666666666664</v>
      </c>
      <c r="F62" s="113">
        <f t="shared" si="14"/>
        <v>0.81853406522441075</v>
      </c>
      <c r="G62" s="113" t="e">
        <f>G42/G52</f>
        <v>#DIV/0!</v>
      </c>
      <c r="H62" s="113">
        <f>H42/H52</f>
        <v>0.74829560949004637</v>
      </c>
      <c r="I62" s="114">
        <f t="shared" si="13"/>
        <v>0.35671388101983004</v>
      </c>
    </row>
    <row r="63" spans="1:21" x14ac:dyDescent="0.2">
      <c r="A63" s="27" t="s">
        <v>28</v>
      </c>
      <c r="B63" s="1"/>
      <c r="C63" s="2"/>
      <c r="D63" s="113">
        <f t="shared" si="14"/>
        <v>0.12079892452467832</v>
      </c>
      <c r="E63" s="113">
        <f t="shared" si="14"/>
        <v>0.32230215827338127</v>
      </c>
      <c r="F63" s="113">
        <f t="shared" si="14"/>
        <v>0.74310836501901134</v>
      </c>
      <c r="G63" s="113">
        <f t="shared" si="14"/>
        <v>0.91628997153859026</v>
      </c>
      <c r="H63" s="113">
        <f t="shared" si="13"/>
        <v>0.79229647308406248</v>
      </c>
      <c r="I63" s="114">
        <f t="shared" si="13"/>
        <v>0.45067578570265426</v>
      </c>
    </row>
    <row r="64" spans="1:21" x14ac:dyDescent="0.2">
      <c r="A64" s="22" t="s">
        <v>74</v>
      </c>
      <c r="B64" s="1"/>
      <c r="C64" s="2"/>
      <c r="D64" s="113">
        <f t="shared" si="14"/>
        <v>1.2801982242411728E-2</v>
      </c>
      <c r="E64" s="113">
        <f t="shared" si="14"/>
        <v>2.3178807947019868E-2</v>
      </c>
      <c r="F64" s="113">
        <f t="shared" si="14"/>
        <v>4.0282685512367494E-2</v>
      </c>
      <c r="G64" s="113">
        <f t="shared" si="14"/>
        <v>1.984126984126984E-2</v>
      </c>
      <c r="H64" s="113">
        <f t="shared" si="13"/>
        <v>3.5043169121381418E-2</v>
      </c>
      <c r="I64" s="114">
        <f t="shared" si="13"/>
        <v>1.9230769230769232E-2</v>
      </c>
    </row>
    <row r="65" spans="1:15" ht="13.5" thickBot="1" x14ac:dyDescent="0.25">
      <c r="A65" s="28" t="s">
        <v>26</v>
      </c>
      <c r="B65" s="24"/>
      <c r="C65" s="25"/>
      <c r="D65" s="115">
        <f t="shared" ref="D65:I65" si="15">D45/D55</f>
        <v>0.11844031975745385</v>
      </c>
      <c r="E65" s="115">
        <f t="shared" si="15"/>
        <v>0.29380622638252157</v>
      </c>
      <c r="F65" s="115">
        <f t="shared" si="15"/>
        <v>0.71687222449387122</v>
      </c>
      <c r="G65" s="115">
        <f t="shared" si="15"/>
        <v>0.93514371622616121</v>
      </c>
      <c r="H65" s="115">
        <f t="shared" si="15"/>
        <v>0.75176928647741692</v>
      </c>
      <c r="I65" s="116">
        <f t="shared" si="15"/>
        <v>0.40428692441935254</v>
      </c>
    </row>
    <row r="66" spans="1:15" x14ac:dyDescent="0.2">
      <c r="A66" s="51"/>
      <c r="D66" s="120"/>
      <c r="E66" s="120"/>
      <c r="F66" s="120"/>
      <c r="G66" s="120"/>
      <c r="H66" s="120"/>
      <c r="I66" s="120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7" t="s">
        <v>21</v>
      </c>
      <c r="E69" s="117" t="s">
        <v>22</v>
      </c>
      <c r="F69" s="117" t="s">
        <v>23</v>
      </c>
      <c r="G69" s="121" t="s">
        <v>24</v>
      </c>
      <c r="H69" s="117" t="s">
        <v>25</v>
      </c>
      <c r="I69" s="118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44</v>
      </c>
      <c r="F70" s="89">
        <v>39</v>
      </c>
      <c r="G70" s="89">
        <v>17</v>
      </c>
      <c r="H70" s="71">
        <f>SUM(E70:G70)</f>
        <v>100</v>
      </c>
      <c r="I70" s="65">
        <f>SUM(D70:G70)</f>
        <v>141</v>
      </c>
    </row>
    <row r="71" spans="1:15" s="46" customFormat="1" x14ac:dyDescent="0.2">
      <c r="A71" s="27" t="s">
        <v>30</v>
      </c>
      <c r="B71" s="45"/>
      <c r="C71" s="45"/>
      <c r="D71" s="105">
        <v>61</v>
      </c>
      <c r="E71" s="105">
        <v>64</v>
      </c>
      <c r="F71" s="105">
        <v>53</v>
      </c>
      <c r="G71" s="105">
        <v>19</v>
      </c>
      <c r="H71" s="71">
        <f t="shared" ref="H71:H74" si="16">SUM(E71:G71)</f>
        <v>136</v>
      </c>
      <c r="I71" s="65">
        <f t="shared" ref="I71:I74" si="17">SUM(D71:G71)</f>
        <v>197</v>
      </c>
      <c r="K71"/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47</v>
      </c>
      <c r="E72" s="89">
        <v>47</v>
      </c>
      <c r="F72" s="89">
        <v>43</v>
      </c>
      <c r="G72" s="89">
        <v>0</v>
      </c>
      <c r="H72" s="71">
        <f t="shared" si="16"/>
        <v>90</v>
      </c>
      <c r="I72" s="65">
        <f t="shared" si="17"/>
        <v>137</v>
      </c>
    </row>
    <row r="73" spans="1:15" x14ac:dyDescent="0.2">
      <c r="A73" s="27" t="s">
        <v>28</v>
      </c>
      <c r="B73" s="1"/>
      <c r="C73" s="1"/>
      <c r="D73" s="89">
        <v>59</v>
      </c>
      <c r="E73" s="89">
        <v>57</v>
      </c>
      <c r="F73" s="89">
        <v>55</v>
      </c>
      <c r="G73" s="89">
        <v>26</v>
      </c>
      <c r="H73" s="71">
        <f t="shared" si="16"/>
        <v>138</v>
      </c>
      <c r="I73" s="65">
        <f t="shared" si="17"/>
        <v>197</v>
      </c>
    </row>
    <row r="74" spans="1:15" x14ac:dyDescent="0.2">
      <c r="A74" s="22" t="s">
        <v>74</v>
      </c>
      <c r="B74" s="1"/>
      <c r="C74" s="2"/>
      <c r="D74" s="60">
        <v>7</v>
      </c>
      <c r="E74" s="60">
        <v>3</v>
      </c>
      <c r="F74" s="60">
        <v>4</v>
      </c>
      <c r="G74" s="60">
        <v>1</v>
      </c>
      <c r="H74" s="71">
        <f t="shared" si="16"/>
        <v>8</v>
      </c>
      <c r="I74" s="65">
        <f t="shared" si="17"/>
        <v>15</v>
      </c>
    </row>
    <row r="75" spans="1:15" ht="13.5" thickBot="1" x14ac:dyDescent="0.25">
      <c r="A75" s="28" t="s">
        <v>26</v>
      </c>
      <c r="B75" s="24"/>
      <c r="C75" s="25"/>
      <c r="D75" s="122">
        <f>SUM(D70:D74)</f>
        <v>215</v>
      </c>
      <c r="E75" s="122">
        <f t="shared" ref="E75:I75" si="18">SUM(E70:E74)</f>
        <v>215</v>
      </c>
      <c r="F75" s="122">
        <f t="shared" si="18"/>
        <v>194</v>
      </c>
      <c r="G75" s="122">
        <f t="shared" si="18"/>
        <v>63</v>
      </c>
      <c r="H75" s="122">
        <f t="shared" si="18"/>
        <v>472</v>
      </c>
      <c r="I75" s="123">
        <f t="shared" si="18"/>
        <v>687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3">
        <v>226</v>
      </c>
      <c r="E84" s="60">
        <v>44</v>
      </c>
      <c r="F84" s="60">
        <v>31</v>
      </c>
      <c r="G84" s="60">
        <v>1</v>
      </c>
      <c r="H84" s="83">
        <f>SUM(E84:G84)</f>
        <v>76</v>
      </c>
      <c r="I84" s="58">
        <f>D84+E84+F84+G84</f>
        <v>302</v>
      </c>
      <c r="J84" s="79"/>
    </row>
    <row r="85" spans="1:16" x14ac:dyDescent="0.2">
      <c r="A85" s="22" t="s">
        <v>14</v>
      </c>
      <c r="B85" s="1"/>
      <c r="C85" s="1"/>
      <c r="D85" s="83">
        <v>534</v>
      </c>
      <c r="E85" s="60">
        <v>161</v>
      </c>
      <c r="F85" s="60">
        <v>137</v>
      </c>
      <c r="G85" s="60">
        <v>11</v>
      </c>
      <c r="H85" s="83">
        <f t="shared" ref="H85:H93" si="19">SUM(E85:G85)</f>
        <v>309</v>
      </c>
      <c r="I85" s="58">
        <f t="shared" ref="I85:I93" si="20">D85+E85+F85+G85</f>
        <v>843</v>
      </c>
      <c r="K85" s="80"/>
    </row>
    <row r="86" spans="1:16" s="46" customFormat="1" x14ac:dyDescent="0.2">
      <c r="A86" s="22" t="s">
        <v>39</v>
      </c>
      <c r="B86" s="45"/>
      <c r="C86" s="45"/>
      <c r="D86" s="84">
        <v>8662</v>
      </c>
      <c r="E86" s="85">
        <v>1592</v>
      </c>
      <c r="F86" s="84">
        <v>908</v>
      </c>
      <c r="G86" s="86">
        <v>36</v>
      </c>
      <c r="H86" s="83">
        <f t="shared" si="19"/>
        <v>2536</v>
      </c>
      <c r="I86" s="58">
        <f t="shared" si="20"/>
        <v>11198</v>
      </c>
      <c r="K86" s="124"/>
      <c r="L86" s="75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4">
        <v>3196</v>
      </c>
      <c r="E87" s="85">
        <v>1557</v>
      </c>
      <c r="F87" s="84">
        <v>1015</v>
      </c>
      <c r="G87" s="86">
        <v>37</v>
      </c>
      <c r="H87" s="83">
        <f t="shared" si="19"/>
        <v>2609</v>
      </c>
      <c r="I87" s="58">
        <f t="shared" si="20"/>
        <v>5805</v>
      </c>
      <c r="K87" s="75"/>
      <c r="L87" s="80"/>
      <c r="M87" s="80"/>
      <c r="N87"/>
      <c r="O87"/>
      <c r="P87"/>
    </row>
    <row r="88" spans="1:16" x14ac:dyDescent="0.2">
      <c r="A88" s="22" t="s">
        <v>65</v>
      </c>
      <c r="B88" s="1"/>
      <c r="C88" s="1"/>
      <c r="D88" s="84">
        <v>299</v>
      </c>
      <c r="E88" s="85">
        <v>18</v>
      </c>
      <c r="F88" s="84">
        <v>21</v>
      </c>
      <c r="G88" s="86">
        <v>0</v>
      </c>
      <c r="H88" s="83">
        <f>SUM(E88:G88)</f>
        <v>39</v>
      </c>
      <c r="I88" s="58">
        <f>D88+E88+F88+G88</f>
        <v>338</v>
      </c>
    </row>
    <row r="89" spans="1:16" x14ac:dyDescent="0.2">
      <c r="A89" s="22" t="s">
        <v>66</v>
      </c>
      <c r="B89" s="1"/>
      <c r="C89" s="1"/>
      <c r="D89" s="84">
        <v>309</v>
      </c>
      <c r="E89" s="85">
        <v>280</v>
      </c>
      <c r="F89" s="84">
        <v>161</v>
      </c>
      <c r="G89" s="86">
        <v>0</v>
      </c>
      <c r="H89" s="83">
        <f>SUM(E89:G89)</f>
        <v>441</v>
      </c>
      <c r="I89" s="58">
        <f>D89+E89+F89+G89</f>
        <v>750</v>
      </c>
      <c r="L89" s="80"/>
    </row>
    <row r="90" spans="1:16" x14ac:dyDescent="0.2">
      <c r="A90" s="22" t="s">
        <v>41</v>
      </c>
      <c r="B90" s="1"/>
      <c r="C90" s="1"/>
      <c r="D90" s="83">
        <v>1457</v>
      </c>
      <c r="E90" s="83">
        <v>59</v>
      </c>
      <c r="F90" s="83">
        <v>105</v>
      </c>
      <c r="G90" s="83">
        <v>1</v>
      </c>
      <c r="H90" s="83">
        <f t="shared" si="19"/>
        <v>165</v>
      </c>
      <c r="I90" s="58">
        <f t="shared" si="20"/>
        <v>1622</v>
      </c>
    </row>
    <row r="91" spans="1:16" x14ac:dyDescent="0.2">
      <c r="A91" s="22" t="s">
        <v>42</v>
      </c>
      <c r="B91" s="1"/>
      <c r="C91" s="1"/>
      <c r="D91" s="83">
        <v>1806</v>
      </c>
      <c r="E91" s="83">
        <v>150</v>
      </c>
      <c r="F91" s="83">
        <v>340</v>
      </c>
      <c r="G91" s="83">
        <v>15</v>
      </c>
      <c r="H91" s="83">
        <f t="shared" si="19"/>
        <v>505</v>
      </c>
      <c r="I91" s="58">
        <f t="shared" si="20"/>
        <v>2311</v>
      </c>
    </row>
    <row r="92" spans="1:16" x14ac:dyDescent="0.2">
      <c r="A92" s="22" t="s">
        <v>75</v>
      </c>
      <c r="B92" s="1"/>
      <c r="C92" s="1"/>
      <c r="D92" s="87">
        <v>79</v>
      </c>
      <c r="E92" s="87">
        <v>2</v>
      </c>
      <c r="F92" s="87">
        <v>5</v>
      </c>
      <c r="G92" s="87">
        <v>0</v>
      </c>
      <c r="H92" s="83">
        <f t="shared" si="19"/>
        <v>7</v>
      </c>
      <c r="I92" s="58">
        <f t="shared" si="20"/>
        <v>86</v>
      </c>
    </row>
    <row r="93" spans="1:16" x14ac:dyDescent="0.2">
      <c r="A93" s="22" t="s">
        <v>76</v>
      </c>
      <c r="B93" s="1"/>
      <c r="C93" s="2"/>
      <c r="D93" s="87">
        <v>15</v>
      </c>
      <c r="E93" s="87">
        <v>2</v>
      </c>
      <c r="F93" s="87">
        <v>4</v>
      </c>
      <c r="G93" s="87">
        <v>0</v>
      </c>
      <c r="H93" s="83">
        <f t="shared" si="19"/>
        <v>6</v>
      </c>
      <c r="I93" s="58">
        <f t="shared" si="20"/>
        <v>21</v>
      </c>
    </row>
    <row r="94" spans="1:16" x14ac:dyDescent="0.2">
      <c r="A94" s="36" t="s">
        <v>43</v>
      </c>
      <c r="B94" s="12"/>
      <c r="C94" s="13"/>
      <c r="D94" s="16">
        <f t="shared" ref="D94:G95" si="21">D84+D86+D88+D90+D92</f>
        <v>10723</v>
      </c>
      <c r="E94" s="16">
        <f t="shared" si="21"/>
        <v>1715</v>
      </c>
      <c r="F94" s="16">
        <f t="shared" si="21"/>
        <v>1070</v>
      </c>
      <c r="G94" s="16">
        <f t="shared" si="21"/>
        <v>38</v>
      </c>
      <c r="H94" s="16">
        <f t="shared" ref="H94" si="22">H84+H86+H88+H90+H92</f>
        <v>2823</v>
      </c>
      <c r="I94" s="16">
        <f>SUM(D94:H94)</f>
        <v>16369</v>
      </c>
    </row>
    <row r="95" spans="1:16" ht="13.5" thickBot="1" x14ac:dyDescent="0.25">
      <c r="A95" s="23" t="s">
        <v>44</v>
      </c>
      <c r="B95" s="37"/>
      <c r="C95" s="38"/>
      <c r="D95" s="39">
        <f t="shared" si="21"/>
        <v>5860</v>
      </c>
      <c r="E95" s="39">
        <f t="shared" si="21"/>
        <v>2150</v>
      </c>
      <c r="F95" s="39">
        <f t="shared" si="21"/>
        <v>1657</v>
      </c>
      <c r="G95" s="39">
        <f t="shared" si="21"/>
        <v>63</v>
      </c>
      <c r="H95" s="39">
        <f t="shared" ref="H95" si="23">H85+H87+H89+H91+H93</f>
        <v>3870</v>
      </c>
      <c r="I95" s="44">
        <f>+SUM(D95:G95)</f>
        <v>9730</v>
      </c>
    </row>
    <row r="96" spans="1:16" x14ac:dyDescent="0.2">
      <c r="A96" s="53"/>
      <c r="I96" s="62"/>
    </row>
    <row r="97" spans="1:14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4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4" x14ac:dyDescent="0.2">
      <c r="A99" s="53"/>
      <c r="C99" t="s">
        <v>46</v>
      </c>
      <c r="I99" s="62"/>
    </row>
    <row r="100" spans="1:14" ht="12.75" customHeight="1" x14ac:dyDescent="0.2">
      <c r="A100" s="129" t="s">
        <v>47</v>
      </c>
      <c r="B100" s="130"/>
      <c r="C100" s="130"/>
      <c r="D100" s="130"/>
      <c r="E100" s="130"/>
      <c r="F100" s="130"/>
      <c r="G100" s="130"/>
      <c r="H100" s="130"/>
      <c r="I100" s="131"/>
    </row>
    <row r="101" spans="1:14" x14ac:dyDescent="0.2">
      <c r="A101" s="53"/>
      <c r="F101" s="56"/>
      <c r="I101" s="62"/>
    </row>
    <row r="102" spans="1:14" x14ac:dyDescent="0.2">
      <c r="A102" s="53"/>
      <c r="G102" s="88" t="s">
        <v>2</v>
      </c>
      <c r="H102" s="60" t="s">
        <v>3</v>
      </c>
      <c r="I102" s="65" t="s">
        <v>26</v>
      </c>
    </row>
    <row r="103" spans="1:14" x14ac:dyDescent="0.2">
      <c r="A103" s="50" t="s">
        <v>48</v>
      </c>
      <c r="B103" s="1"/>
      <c r="C103" s="1"/>
      <c r="D103" s="66"/>
      <c r="E103" s="66"/>
      <c r="F103" s="89"/>
      <c r="G103" s="125">
        <v>11246</v>
      </c>
      <c r="H103" s="91">
        <v>7104</v>
      </c>
      <c r="I103" s="58">
        <f>SUM(G103:H103)</f>
        <v>18350</v>
      </c>
      <c r="K103" s="80"/>
      <c r="M103" s="80"/>
      <c r="N103" s="80"/>
    </row>
    <row r="104" spans="1:14" x14ac:dyDescent="0.2">
      <c r="A104" s="50" t="s">
        <v>0</v>
      </c>
      <c r="B104" s="1"/>
      <c r="C104" s="1"/>
      <c r="D104" s="66"/>
      <c r="E104" s="66"/>
      <c r="F104" s="89"/>
      <c r="G104" s="125">
        <v>57929</v>
      </c>
      <c r="H104" s="91">
        <v>52721</v>
      </c>
      <c r="I104" s="58">
        <f>SUM(G104:H104)</f>
        <v>110650</v>
      </c>
      <c r="K104" s="80"/>
      <c r="L104" s="80"/>
      <c r="M104" s="80"/>
      <c r="N104" s="80"/>
    </row>
    <row r="105" spans="1:14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0.19413419876055171</v>
      </c>
      <c r="H105" s="93">
        <f>H103/H104</f>
        <v>0.13474706473701181</v>
      </c>
      <c r="I105" s="67">
        <f>I103/I104</f>
        <v>0.16583822864889292</v>
      </c>
      <c r="L105" s="80"/>
    </row>
    <row r="106" spans="1:14" ht="13.5" customHeight="1" x14ac:dyDescent="0.2">
      <c r="A106" s="53"/>
      <c r="I106" s="62"/>
    </row>
    <row r="107" spans="1:14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40.68</v>
      </c>
      <c r="H107" s="95">
        <v>30.439499999999999</v>
      </c>
      <c r="I107" s="68">
        <f>SUM(G107:H107)</f>
        <v>71.119500000000002</v>
      </c>
    </row>
    <row r="108" spans="1:14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212.91</v>
      </c>
      <c r="H108" s="95">
        <v>233.92740000000001</v>
      </c>
      <c r="I108" s="68">
        <f>SUM(G108:H108)</f>
        <v>446.8374</v>
      </c>
    </row>
    <row r="109" spans="1:14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0.19106664787938565</v>
      </c>
      <c r="H109" s="98">
        <f>H107/H108</f>
        <v>0.13012370504695045</v>
      </c>
      <c r="I109" s="70">
        <f>I107/I108</f>
        <v>0.15916192333050008</v>
      </c>
    </row>
    <row r="110" spans="1:14" x14ac:dyDescent="0.2">
      <c r="F110" s="56" t="s">
        <v>7</v>
      </c>
    </row>
    <row r="111" spans="1:14" ht="13.5" thickBot="1" x14ac:dyDescent="0.25"/>
    <row r="112" spans="1:14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7" x14ac:dyDescent="0.2">
      <c r="A113" s="132" t="s">
        <v>53</v>
      </c>
      <c r="B113" s="133"/>
      <c r="C113" s="133"/>
      <c r="D113" s="133"/>
      <c r="E113" s="133"/>
      <c r="F113" s="133"/>
      <c r="G113" s="133"/>
      <c r="H113" s="133"/>
      <c r="I113" s="134"/>
    </row>
    <row r="114" spans="1:17" ht="12.75" customHeight="1" x14ac:dyDescent="0.2">
      <c r="A114" s="132" t="s">
        <v>54</v>
      </c>
      <c r="B114" s="133"/>
      <c r="C114" s="133"/>
      <c r="D114" s="133"/>
      <c r="E114" s="133"/>
      <c r="F114" s="133"/>
      <c r="G114" s="133"/>
      <c r="H114" s="133"/>
      <c r="I114" s="134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9</v>
      </c>
      <c r="F119" s="99">
        <v>39</v>
      </c>
      <c r="G119" s="72">
        <v>0</v>
      </c>
      <c r="H119" s="72">
        <v>94</v>
      </c>
      <c r="I119" s="99">
        <v>10</v>
      </c>
      <c r="J119" s="73">
        <f>SUM(E119:I119)</f>
        <v>152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10.199999999999999</v>
      </c>
      <c r="F120" s="101">
        <v>38.49</v>
      </c>
      <c r="G120" s="100">
        <v>0</v>
      </c>
      <c r="H120" s="100">
        <v>50</v>
      </c>
      <c r="I120" s="101">
        <v>25.3</v>
      </c>
      <c r="J120" s="102">
        <f>SUM(E120:I120)</f>
        <v>123.99</v>
      </c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2025-01-30T21:03:32Z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