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autoCompressPictures="0" defaultThemeVersion="124226"/>
  <xr:revisionPtr revIDLastSave="0" documentId="13_ncr:1_{A985A1F1-FD81-4141-9CDB-DAB1F1548944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<sst xmlns="http://schemas.openxmlformats.org/spreadsheetml/2006/main" count="172" uniqueCount="83">
  <si>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</si>
  <si>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</si>
  <si>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</si>
  <si>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</si>
  <si>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</si>
  <si>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</si>
  <si>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</si>
  <si>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</si>
  <si>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</si>
  <si>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</si>
  <si>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</si>
  <si>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</si>
  <si>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</si>
  <si>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</si>
  <si>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</si>
  <si>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</si>
  <si>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</si>
  <si>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</si>
  <si>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</si>
  <si>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</si>
  <si>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</si>
  <si>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</si>
  <si>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</si>
  <si>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</si>
  <si>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</si>
  <si>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</si>
  <si>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</si>
  <si>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</si>
  <si>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</si>
  <si>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</si>
  <si>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</si>
  <si>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</si>
  <si>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</si>
  <si>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</si>
  <si>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</si>
  <si>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</si>
  <si>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</si>
  <si>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</si>
  <si>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</si>
  <si>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</si>
  <si>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</si>
  <si>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</si>
  <si>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</si>
  <si>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</si>
  <si>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</si>
  <si>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</si>
  <si>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</si>
  <si>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</si>
  <si>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</si>
  <si>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</si>
  <si>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</si>
  <si>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</si>
  <si>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</si>
  <si>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</si>
  <si>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</si>
  <si>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</si>
  <si>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</si>
  <si>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</si>
  <si>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</si>
  <si>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</si>
  <si>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</si>
  <si>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</si>
  <si>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</si>
  <si>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</si>
  <si>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</si>
  <si>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</si>
  <si>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</si>
  <si>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</si>
  <si>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</si>
  <si>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</si>
  <si>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</si>
  <si>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</si>
  <si>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</si>
  <si>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</si>
  <si>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</si>
  <si>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</si>
  <si>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</si>
  <si>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</si>
  <si>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</si>
  <si>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</si>
  <si>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</si>
  <si>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</si>
  <si>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>Month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</si>
</sst>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5"/>
  <sheetViews>
    <sheetView tabSelected="1" zoomScaleNormal="100" workbookViewId="0">
      <selection activeCell="K27" sqref="K27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17</v>
      </c>
    </row>
    <row r="3" spans="1:12" x14ac:dyDescent="0.2">
      <c r="F3" s="4" t="s">
        <v>18</v>
      </c>
    </row>
    <row r="4" spans="1:12" x14ac:dyDescent="0.2">
      <c r="F4" s="4" t="s">
        <v>82</v>
      </c>
      <c r="H4" s="119" t="s">
        <v>79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19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20</v>
      </c>
      <c r="G8" s="22"/>
      <c r="H8" s="22"/>
      <c r="I8" s="73"/>
    </row>
    <row r="9" spans="1:12" x14ac:dyDescent="0.2">
      <c r="A9" s="24" t="s">
        <v>21</v>
      </c>
      <c r="B9" s="10"/>
      <c r="C9" s="11"/>
      <c r="D9" s="12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25" t="s">
        <v>27</v>
      </c>
    </row>
    <row r="10" spans="1:12" x14ac:dyDescent="0.2">
      <c r="A10" s="145" t="s">
        <v>13</v>
      </c>
      <c r="B10" s="1"/>
      <c r="C10" s="130"/>
      <c r="D10" s="74">
        <v>19710</v>
      </c>
      <c r="E10" s="74">
        <v>8134</v>
      </c>
      <c r="F10" s="74">
        <v>3683</v>
      </c>
      <c r="G10" s="74">
        <v>108</v>
      </c>
      <c r="H10" s="74">
        <f>SUM(E10:G10)</f>
        <v>11925</v>
      </c>
      <c r="I10" s="75">
        <f>SUM(D10:G10)</f>
        <v>31635</v>
      </c>
    </row>
    <row r="11" spans="1:12" s="56" customFormat="1" x14ac:dyDescent="0.2">
      <c r="A11" s="145" t="s">
        <v>28</v>
      </c>
      <c r="B11" s="55"/>
      <c r="C11" s="55"/>
      <c r="D11" s="76">
        <v>222460</v>
      </c>
      <c r="E11" s="76">
        <v>32264</v>
      </c>
      <c r="F11" s="76">
        <v>14938</v>
      </c>
      <c r="G11" s="77">
        <v>485</v>
      </c>
      <c r="H11" s="74">
        <f>SUM(E11:G11)</f>
        <v>47687</v>
      </c>
      <c r="I11" s="75">
        <f>SUM(D11:G11)</f>
        <v>270147</v>
      </c>
    </row>
    <row r="12" spans="1:12" x14ac:dyDescent="0.2">
      <c r="A12" s="145" t="s">
        <v>65</v>
      </c>
      <c r="B12" s="1"/>
      <c r="C12" s="1"/>
      <c r="D12" s="114">
        <v>17242</v>
      </c>
      <c r="E12" s="114">
        <v>8045</v>
      </c>
      <c r="F12" s="114">
        <v>3147</v>
      </c>
      <c r="G12" s="114">
        <v>67</v>
      </c>
      <c r="H12" s="74">
        <f>SUM(E12:G12)</f>
        <v>11259</v>
      </c>
      <c r="I12" s="75">
        <f>SUM(D12:G12)</f>
        <v>28501</v>
      </c>
    </row>
    <row r="13" spans="1:12" ht="15.75" x14ac:dyDescent="0.25">
      <c r="A13" s="145" t="s">
        <v>29</v>
      </c>
      <c r="B13" s="1"/>
      <c r="C13" s="1"/>
      <c r="D13" s="114">
        <v>79673</v>
      </c>
      <c r="E13" s="114">
        <v>9229</v>
      </c>
      <c r="F13" s="114">
        <v>9242</v>
      </c>
      <c r="G13" s="114">
        <v>437</v>
      </c>
      <c r="H13" s="114">
        <f>SUM(E13:G13)</f>
        <v>18908</v>
      </c>
      <c r="I13" s="75">
        <f>SUM(D13:G13)</f>
        <v>98581</v>
      </c>
      <c r="L13" s="121"/>
    </row>
    <row r="14" spans="1:12" x14ac:dyDescent="0.2">
      <c r="A14" s="145" t="s">
        <v>75</v>
      </c>
      <c r="B14" s="1"/>
      <c r="C14" s="2"/>
      <c r="D14" s="114">
        <v>3752</v>
      </c>
      <c r="E14" s="114">
        <v>168</v>
      </c>
      <c r="F14" s="114">
        <v>208</v>
      </c>
      <c r="G14" s="114">
        <v>2</v>
      </c>
      <c r="H14" s="74">
        <f>SUM(E14:G14)</f>
        <v>378</v>
      </c>
      <c r="I14" s="75">
        <f>SUM(D14:G14)</f>
        <v>4130</v>
      </c>
    </row>
    <row r="15" spans="1:12" ht="13.5" thickBot="1" x14ac:dyDescent="0.25">
      <c r="A15" s="27" t="s">
        <v>27</v>
      </c>
      <c r="B15" s="28"/>
      <c r="C15" s="29"/>
      <c r="D15" s="115">
        <f>SUM(D10:D14)</f>
        <v>342837</v>
      </c>
      <c r="E15" s="115">
        <f t="shared" ref="E15:I15" si="0">SUM(E10:E14)</f>
        <v>57840</v>
      </c>
      <c r="F15" s="115">
        <f t="shared" si="0"/>
        <v>31218</v>
      </c>
      <c r="G15" s="115">
        <f t="shared" si="0"/>
        <v>1099</v>
      </c>
      <c r="H15" s="30">
        <f t="shared" si="0"/>
        <v>90157</v>
      </c>
      <c r="I15" s="31">
        <f t="shared" si="0"/>
        <v>432994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30</v>
      </c>
      <c r="G18" s="116"/>
      <c r="H18" s="79"/>
      <c r="I18" s="73"/>
    </row>
    <row r="19" spans="1:10" x14ac:dyDescent="0.2">
      <c r="A19" s="24" t="s">
        <v>21</v>
      </c>
      <c r="B19" s="10"/>
      <c r="C19" s="11"/>
      <c r="D19" s="118" t="s">
        <v>22</v>
      </c>
      <c r="E19" s="118" t="s">
        <v>23</v>
      </c>
      <c r="F19" s="118" t="s">
        <v>24</v>
      </c>
      <c r="G19" s="118" t="s">
        <v>25</v>
      </c>
      <c r="H19" s="12" t="s">
        <v>26</v>
      </c>
      <c r="I19" s="25" t="s">
        <v>27</v>
      </c>
    </row>
    <row r="20" spans="1:10" x14ac:dyDescent="0.2">
      <c r="A20" s="26" t="s">
        <v>13</v>
      </c>
      <c r="B20" s="1"/>
      <c r="C20" s="1"/>
      <c r="D20" s="74">
        <v>251949</v>
      </c>
      <c r="E20" s="74">
        <v>30766</v>
      </c>
      <c r="F20" s="74">
        <v>6330</v>
      </c>
      <c r="G20" s="74">
        <v>117</v>
      </c>
      <c r="H20" s="74">
        <f>SUM(E20:G20)</f>
        <v>37213</v>
      </c>
      <c r="I20" s="75">
        <f>SUM(D20:G20)</f>
        <v>289162</v>
      </c>
    </row>
    <row r="21" spans="1:10" s="56" customFormat="1" x14ac:dyDescent="0.2">
      <c r="A21" s="26" t="s">
        <v>31</v>
      </c>
      <c r="B21" s="55"/>
      <c r="C21" s="55"/>
      <c r="D21" s="129">
        <v>1204436</v>
      </c>
      <c r="E21" s="76">
        <v>107310</v>
      </c>
      <c r="F21" s="76">
        <v>25173</v>
      </c>
      <c r="G21" s="76">
        <v>516</v>
      </c>
      <c r="H21" s="74">
        <f>SUM(E21:G21)</f>
        <v>132999</v>
      </c>
      <c r="I21" s="75">
        <f>SUM(D21:G21)</f>
        <v>1337435</v>
      </c>
    </row>
    <row r="22" spans="1:10" x14ac:dyDescent="0.2">
      <c r="A22" s="26" t="s">
        <v>65</v>
      </c>
      <c r="B22" s="1"/>
      <c r="C22" s="1"/>
      <c r="D22" s="114">
        <v>184114</v>
      </c>
      <c r="E22" s="114">
        <v>27274</v>
      </c>
      <c r="F22" s="114">
        <v>6385</v>
      </c>
      <c r="G22" s="114">
        <v>70</v>
      </c>
      <c r="H22" s="74">
        <f>SUM(E22:G22)</f>
        <v>33729</v>
      </c>
      <c r="I22" s="75">
        <f>SUM(D22:G22)</f>
        <v>217843</v>
      </c>
    </row>
    <row r="23" spans="1:10" x14ac:dyDescent="0.2">
      <c r="A23" s="26" t="s">
        <v>29</v>
      </c>
      <c r="B23" s="1"/>
      <c r="C23" s="1"/>
      <c r="D23" s="114">
        <v>546203</v>
      </c>
      <c r="E23" s="114">
        <v>32561</v>
      </c>
      <c r="F23" s="114">
        <v>18428</v>
      </c>
      <c r="G23" s="114">
        <v>530</v>
      </c>
      <c r="H23" s="74">
        <f>SUM(E23:G23)</f>
        <v>51519</v>
      </c>
      <c r="I23" s="75">
        <f>SUM(D23:G23)</f>
        <v>597722</v>
      </c>
    </row>
    <row r="24" spans="1:10" x14ac:dyDescent="0.2">
      <c r="A24" s="26" t="s">
        <v>75</v>
      </c>
      <c r="B24" s="1"/>
      <c r="C24" s="2"/>
      <c r="D24" s="125">
        <v>157185</v>
      </c>
      <c r="E24" s="125">
        <v>5056</v>
      </c>
      <c r="F24" s="125">
        <v>10402</v>
      </c>
      <c r="G24" s="125">
        <v>117</v>
      </c>
      <c r="H24" s="74">
        <f>SUM(E24:G24)</f>
        <v>15575</v>
      </c>
      <c r="I24" s="75">
        <f>SUM(D24:G24)</f>
        <v>172760</v>
      </c>
    </row>
    <row r="25" spans="1:10" ht="13.5" thickBot="1" x14ac:dyDescent="0.25">
      <c r="A25" s="27" t="s">
        <v>27</v>
      </c>
      <c r="B25" s="28"/>
      <c r="C25" s="29"/>
      <c r="D25" s="30">
        <f t="shared" ref="D25:I25" si="1">SUM(D20:D24)</f>
        <v>2343887</v>
      </c>
      <c r="E25" s="30">
        <f t="shared" si="1"/>
        <v>202967</v>
      </c>
      <c r="F25" s="30">
        <f t="shared" si="1"/>
        <v>66718</v>
      </c>
      <c r="G25" s="30">
        <f t="shared" si="1"/>
        <v>1350</v>
      </c>
      <c r="H25" s="30">
        <f t="shared" si="1"/>
        <v>271035</v>
      </c>
      <c r="I25" s="31">
        <f t="shared" si="1"/>
        <v>2614922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32</v>
      </c>
      <c r="G28" s="79"/>
      <c r="H28" s="79"/>
      <c r="I28" s="73"/>
    </row>
    <row r="29" spans="1:10" x14ac:dyDescent="0.2">
      <c r="A29" s="24" t="s">
        <v>21</v>
      </c>
      <c r="B29" s="10"/>
      <c r="C29" s="11"/>
      <c r="D29" s="12" t="s">
        <v>22</v>
      </c>
      <c r="E29" s="12" t="s">
        <v>23</v>
      </c>
      <c r="F29" s="12" t="s">
        <v>24</v>
      </c>
      <c r="G29" s="12" t="s">
        <v>25</v>
      </c>
      <c r="H29" s="12" t="s">
        <v>26</v>
      </c>
      <c r="I29" s="25" t="s">
        <v>27</v>
      </c>
    </row>
    <row r="30" spans="1:10" x14ac:dyDescent="0.2">
      <c r="A30" s="26" t="s">
        <v>13</v>
      </c>
      <c r="B30" s="1"/>
      <c r="C30" s="2"/>
      <c r="D30" s="80">
        <f>D10/D20</f>
        <v>7.8230118000071444E-2</v>
      </c>
      <c r="E30" s="80">
        <f t="shared" ref="D30:G31" si="2">E10/E20</f>
        <v>0.26438276018981993</v>
      </c>
      <c r="F30" s="80">
        <f t="shared" si="2"/>
        <v>0.58183254344391788</v>
      </c>
      <c r="G30" s="80">
        <f t="shared" si="2"/>
        <v>0.92307692307692313</v>
      </c>
      <c r="H30" s="80">
        <f t="shared" ref="H30" si="3">H10/H20</f>
        <v>0.32045253002982826</v>
      </c>
      <c r="I30" s="81">
        <f>I10/I20</f>
        <v>0.10940234193981228</v>
      </c>
    </row>
    <row r="31" spans="1:10" x14ac:dyDescent="0.2">
      <c r="A31" s="26" t="s">
        <v>31</v>
      </c>
      <c r="B31" s="1"/>
      <c r="C31" s="2"/>
      <c r="D31" s="80">
        <f t="shared" si="2"/>
        <v>0.18470055694117413</v>
      </c>
      <c r="E31" s="80">
        <f t="shared" si="2"/>
        <v>0.30066163451682043</v>
      </c>
      <c r="F31" s="80">
        <f t="shared" si="2"/>
        <v>0.59341357803996342</v>
      </c>
      <c r="G31" s="80">
        <f t="shared" si="2"/>
        <v>0.93992248062015504</v>
      </c>
      <c r="H31" s="80">
        <f t="shared" ref="D31:I34" si="4">H11/H21</f>
        <v>0.35855156805690269</v>
      </c>
      <c r="I31" s="81">
        <f t="shared" si="4"/>
        <v>0.20198888170266219</v>
      </c>
      <c r="J31" s="119"/>
    </row>
    <row r="32" spans="1:10" x14ac:dyDescent="0.2">
      <c r="A32" s="26" t="s">
        <v>65</v>
      </c>
      <c r="B32" s="1"/>
      <c r="C32" s="2"/>
      <c r="D32" s="80">
        <f>D12/D22</f>
        <v>9.3648500385630648E-2</v>
      </c>
      <c r="E32" s="80">
        <f t="shared" si="4"/>
        <v>0.29496956808682262</v>
      </c>
      <c r="F32" s="80">
        <f>F12/F22</f>
        <v>0.49287392325763507</v>
      </c>
      <c r="G32" s="80">
        <f t="shared" si="4"/>
        <v>0.95714285714285718</v>
      </c>
      <c r="H32" s="80">
        <f t="shared" si="4"/>
        <v>0.33380770257048831</v>
      </c>
      <c r="I32" s="81">
        <f t="shared" si="4"/>
        <v>0.13083275570020611</v>
      </c>
    </row>
    <row r="33" spans="1:11" x14ac:dyDescent="0.2">
      <c r="A33" s="26" t="s">
        <v>29</v>
      </c>
      <c r="B33" s="1"/>
      <c r="C33" s="2"/>
      <c r="D33" s="80">
        <f t="shared" si="4"/>
        <v>0.14586701281391717</v>
      </c>
      <c r="E33" s="80">
        <f t="shared" si="4"/>
        <v>0.2834372408709806</v>
      </c>
      <c r="F33" s="80">
        <f t="shared" si="4"/>
        <v>0.50151942695897544</v>
      </c>
      <c r="G33" s="80">
        <f t="shared" si="4"/>
        <v>0.82452830188679249</v>
      </c>
      <c r="H33" s="80">
        <f t="shared" si="4"/>
        <v>0.36701022923581589</v>
      </c>
      <c r="I33" s="81">
        <f t="shared" si="4"/>
        <v>0.16492784270948702</v>
      </c>
    </row>
    <row r="34" spans="1:11" x14ac:dyDescent="0.2">
      <c r="A34" s="26" t="s">
        <v>75</v>
      </c>
      <c r="B34" s="1"/>
      <c r="C34" s="2"/>
      <c r="D34" s="80">
        <f t="shared" si="4"/>
        <v>2.3869962146515253E-2</v>
      </c>
      <c r="E34" s="80">
        <f t="shared" si="4"/>
        <v>3.3227848101265819E-2</v>
      </c>
      <c r="F34" s="80">
        <f t="shared" si="4"/>
        <v>1.9996154585656605E-2</v>
      </c>
      <c r="G34" s="80">
        <f t="shared" si="4"/>
        <v>1.7094017094017096E-2</v>
      </c>
      <c r="H34" s="80">
        <f t="shared" si="4"/>
        <v>2.4269662921348314E-2</v>
      </c>
      <c r="I34" s="81">
        <f t="shared" si="4"/>
        <v>2.3905996758508914E-2</v>
      </c>
    </row>
    <row r="35" spans="1:11" ht="13.5" thickBot="1" x14ac:dyDescent="0.25">
      <c r="A35" s="27" t="s">
        <v>27</v>
      </c>
      <c r="B35" s="28"/>
      <c r="C35" s="29"/>
      <c r="D35" s="53">
        <f t="shared" ref="D35:I35" si="5">D15/D25</f>
        <v>0.14626857011451491</v>
      </c>
      <c r="E35" s="53">
        <f t="shared" si="5"/>
        <v>0.28497243394246358</v>
      </c>
      <c r="F35" s="53">
        <f t="shared" si="5"/>
        <v>0.46790970952366678</v>
      </c>
      <c r="G35" s="53">
        <f t="shared" si="5"/>
        <v>0.81407407407407406</v>
      </c>
      <c r="H35" s="53">
        <f t="shared" si="5"/>
        <v>0.33263969598022397</v>
      </c>
      <c r="I35" s="54">
        <f t="shared" si="5"/>
        <v>0.16558581862097607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33</v>
      </c>
      <c r="G38" s="79"/>
      <c r="H38" s="79"/>
      <c r="I38" s="73"/>
    </row>
    <row r="39" spans="1:11" x14ac:dyDescent="0.2">
      <c r="A39" s="32" t="s">
        <v>21</v>
      </c>
      <c r="B39" s="16"/>
      <c r="C39" s="17"/>
      <c r="D39" s="18" t="s">
        <v>22</v>
      </c>
      <c r="E39" s="18" t="s">
        <v>23</v>
      </c>
      <c r="F39" s="18" t="s">
        <v>24</v>
      </c>
      <c r="G39" s="18" t="s">
        <v>25</v>
      </c>
      <c r="H39" s="18" t="s">
        <v>26</v>
      </c>
      <c r="I39" s="33" t="s">
        <v>27</v>
      </c>
      <c r="K39" s="128"/>
    </row>
    <row r="40" spans="1:11" x14ac:dyDescent="0.2">
      <c r="A40" s="26" t="s">
        <v>13</v>
      </c>
      <c r="B40" s="5"/>
      <c r="C40" s="5"/>
      <c r="D40" s="74">
        <v>57.7</v>
      </c>
      <c r="E40" s="74">
        <v>22</v>
      </c>
      <c r="F40" s="74">
        <v>236.6</v>
      </c>
      <c r="G40" s="74">
        <v>201.3</v>
      </c>
      <c r="H40" s="74">
        <f>SUM(E40:G40)</f>
        <v>459.90000000000003</v>
      </c>
      <c r="I40" s="75">
        <f>SUM(D40:G40)</f>
        <v>517.6</v>
      </c>
    </row>
    <row r="41" spans="1:11" s="56" customFormat="1" x14ac:dyDescent="0.2">
      <c r="A41" s="34" t="s">
        <v>31</v>
      </c>
      <c r="B41" s="57"/>
      <c r="C41" s="57"/>
      <c r="D41" s="76">
        <v>635.83000000000004</v>
      </c>
      <c r="E41" s="76">
        <v>87.79</v>
      </c>
      <c r="F41" s="76">
        <v>1133.79</v>
      </c>
      <c r="G41" s="82">
        <v>1041.3</v>
      </c>
      <c r="H41" s="74">
        <f t="shared" ref="H41:H44" si="6">SUM(E41:G41)</f>
        <v>2262.88</v>
      </c>
      <c r="I41" s="75">
        <f>SUM(D41:G41)</f>
        <v>2898.71</v>
      </c>
    </row>
    <row r="42" spans="1:11" x14ac:dyDescent="0.2">
      <c r="A42" s="34" t="s">
        <v>65</v>
      </c>
      <c r="B42" s="5"/>
      <c r="C42" s="5"/>
      <c r="D42" s="114">
        <v>49.7</v>
      </c>
      <c r="E42" s="114">
        <v>21.9</v>
      </c>
      <c r="F42" s="114">
        <v>151.5</v>
      </c>
      <c r="G42" s="114">
        <v>106.5</v>
      </c>
      <c r="H42" s="74">
        <f t="shared" si="6"/>
        <v>279.89999999999998</v>
      </c>
      <c r="I42" s="75">
        <f>SUM(D42:G42)</f>
        <v>329.6</v>
      </c>
    </row>
    <row r="43" spans="1:11" x14ac:dyDescent="0.2">
      <c r="A43" s="34" t="s">
        <v>29</v>
      </c>
      <c r="B43" s="5"/>
      <c r="C43" s="5"/>
      <c r="D43" s="74">
        <v>233.8</v>
      </c>
      <c r="E43" s="74">
        <v>24</v>
      </c>
      <c r="F43" s="74">
        <v>590.6</v>
      </c>
      <c r="G43" s="74">
        <v>540.4</v>
      </c>
      <c r="H43" s="74">
        <f t="shared" si="6"/>
        <v>1155</v>
      </c>
      <c r="I43" s="75">
        <f>SUM(D43:G43)</f>
        <v>1388.8000000000002</v>
      </c>
    </row>
    <row r="44" spans="1:11" x14ac:dyDescent="0.2">
      <c r="A44" s="26" t="s">
        <v>75</v>
      </c>
      <c r="B44" s="5"/>
      <c r="C44" s="6"/>
      <c r="D44" s="125">
        <v>10.6</v>
      </c>
      <c r="E44" s="125">
        <v>0.5</v>
      </c>
      <c r="F44" s="125">
        <v>3.5</v>
      </c>
      <c r="G44" s="125">
        <v>0.6</v>
      </c>
      <c r="H44" s="74">
        <f t="shared" si="6"/>
        <v>4.5999999999999996</v>
      </c>
      <c r="I44" s="75">
        <f>SUM(D44:G44)</f>
        <v>15.2</v>
      </c>
    </row>
    <row r="45" spans="1:11" ht="13.5" thickBot="1" x14ac:dyDescent="0.25">
      <c r="A45" s="35" t="s">
        <v>27</v>
      </c>
      <c r="B45" s="36"/>
      <c r="C45" s="37"/>
      <c r="D45" s="30">
        <f t="shared" ref="D45:I45" si="7">SUM(D40:D44)</f>
        <v>987.63000000000022</v>
      </c>
      <c r="E45" s="30">
        <f t="shared" si="7"/>
        <v>156.19</v>
      </c>
      <c r="F45" s="30">
        <f t="shared" si="7"/>
        <v>2115.9899999999998</v>
      </c>
      <c r="G45" s="30">
        <f t="shared" si="7"/>
        <v>1890.1</v>
      </c>
      <c r="H45" s="30">
        <f t="shared" si="7"/>
        <v>4162.2800000000007</v>
      </c>
      <c r="I45" s="31">
        <f t="shared" si="7"/>
        <v>5149.91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34</v>
      </c>
      <c r="G48" s="79"/>
      <c r="H48" s="79"/>
      <c r="I48" s="73"/>
    </row>
    <row r="49" spans="1:10" x14ac:dyDescent="0.2">
      <c r="A49" s="32" t="s">
        <v>21</v>
      </c>
      <c r="B49" s="16"/>
      <c r="C49" s="17"/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33" t="s">
        <v>27</v>
      </c>
    </row>
    <row r="50" spans="1:10" x14ac:dyDescent="0.2">
      <c r="A50" s="26" t="s">
        <v>13</v>
      </c>
      <c r="B50" s="5"/>
      <c r="C50" s="5"/>
      <c r="D50" s="74">
        <v>773.7</v>
      </c>
      <c r="E50" s="74">
        <v>71.7</v>
      </c>
      <c r="F50" s="74">
        <v>326.3</v>
      </c>
      <c r="G50" s="122">
        <v>210.3</v>
      </c>
      <c r="H50" s="74">
        <f>SUM(E50:G50)</f>
        <v>608.29999999999995</v>
      </c>
      <c r="I50" s="60">
        <f>SUM(D50:G50)</f>
        <v>1382</v>
      </c>
    </row>
    <row r="51" spans="1:10" s="56" customFormat="1" x14ac:dyDescent="0.2">
      <c r="A51" s="34" t="s">
        <v>31</v>
      </c>
      <c r="B51" s="57"/>
      <c r="C51" s="57"/>
      <c r="D51" s="76">
        <v>3441.3</v>
      </c>
      <c r="E51" s="76">
        <v>306.36</v>
      </c>
      <c r="F51" s="76">
        <v>1564.69</v>
      </c>
      <c r="G51" s="76">
        <v>1079.3599999999999</v>
      </c>
      <c r="H51" s="74">
        <f>SUM(E51:G51)</f>
        <v>2950.41</v>
      </c>
      <c r="I51" s="60">
        <f>SUM(D51:G51)</f>
        <v>6391.71</v>
      </c>
    </row>
    <row r="52" spans="1:10" x14ac:dyDescent="0.2">
      <c r="A52" s="34" t="s">
        <v>65</v>
      </c>
      <c r="B52" s="5"/>
      <c r="C52" s="5"/>
      <c r="D52" s="76">
        <v>517.20000000000005</v>
      </c>
      <c r="E52" s="76">
        <v>61.5</v>
      </c>
      <c r="F52" s="76">
        <v>215.4</v>
      </c>
      <c r="G52" s="76">
        <v>108.1</v>
      </c>
      <c r="H52" s="84">
        <f>SUM(E52:G52)</f>
        <v>385</v>
      </c>
      <c r="I52" s="60">
        <f>SUM(D52:G52)</f>
        <v>902.2</v>
      </c>
    </row>
    <row r="53" spans="1:10" x14ac:dyDescent="0.2">
      <c r="A53" s="34" t="s">
        <v>29</v>
      </c>
      <c r="B53" s="5"/>
      <c r="C53" s="5"/>
      <c r="D53" s="74">
        <v>1577.5</v>
      </c>
      <c r="E53" s="74">
        <v>72.8</v>
      </c>
      <c r="F53" s="74">
        <v>823.9</v>
      </c>
      <c r="G53" s="74">
        <v>594.6</v>
      </c>
      <c r="H53" s="74">
        <f>SUM(E53:G53)</f>
        <v>1491.3</v>
      </c>
      <c r="I53" s="60">
        <f>SUM(D53:G53)</f>
        <v>3068.7999999999997</v>
      </c>
    </row>
    <row r="54" spans="1:10" x14ac:dyDescent="0.2">
      <c r="A54" s="26" t="s">
        <v>75</v>
      </c>
      <c r="B54" s="5"/>
      <c r="C54" s="6"/>
      <c r="D54" s="125">
        <v>474</v>
      </c>
      <c r="E54" s="125">
        <v>13.5</v>
      </c>
      <c r="F54" s="125">
        <v>165.7</v>
      </c>
      <c r="G54" s="125">
        <v>35.9</v>
      </c>
      <c r="H54" s="74">
        <f>SUM(E54:G54)</f>
        <v>215.1</v>
      </c>
      <c r="I54" s="60">
        <f>SUM(D54:G54)</f>
        <v>689.1</v>
      </c>
    </row>
    <row r="55" spans="1:10" ht="13.5" thickBot="1" x14ac:dyDescent="0.25">
      <c r="A55" s="35" t="s">
        <v>27</v>
      </c>
      <c r="B55" s="36"/>
      <c r="C55" s="37"/>
      <c r="D55" s="30">
        <f t="shared" ref="D55:I55" si="8">SUM(D50:D54)</f>
        <v>6783.7</v>
      </c>
      <c r="E55" s="30">
        <f t="shared" si="8"/>
        <v>525.86</v>
      </c>
      <c r="F55" s="30">
        <f t="shared" si="8"/>
        <v>3095.99</v>
      </c>
      <c r="G55" s="30">
        <f t="shared" si="8"/>
        <v>2028.2599999999998</v>
      </c>
      <c r="H55" s="30">
        <f t="shared" si="8"/>
        <v>5650.1100000000006</v>
      </c>
      <c r="I55" s="31">
        <f t="shared" si="8"/>
        <v>12433.81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35</v>
      </c>
      <c r="G58" s="79"/>
      <c r="H58" s="79"/>
      <c r="I58" s="73"/>
    </row>
    <row r="59" spans="1:10" x14ac:dyDescent="0.2">
      <c r="A59" s="32" t="s">
        <v>21</v>
      </c>
      <c r="B59" s="10"/>
      <c r="C59" s="11"/>
      <c r="D59" s="18" t="s">
        <v>22</v>
      </c>
      <c r="E59" s="18" t="s">
        <v>23</v>
      </c>
      <c r="F59" s="18" t="s">
        <v>24</v>
      </c>
      <c r="G59" s="18" t="s">
        <v>25</v>
      </c>
      <c r="H59" s="18" t="s">
        <v>26</v>
      </c>
      <c r="I59" s="33" t="s">
        <v>27</v>
      </c>
    </row>
    <row r="60" spans="1:10" x14ac:dyDescent="0.2">
      <c r="A60" s="26" t="s">
        <v>13</v>
      </c>
      <c r="B60" s="1"/>
      <c r="C60" s="2"/>
      <c r="D60" s="80">
        <f>D40/D50</f>
        <v>7.4576709318857431E-2</v>
      </c>
      <c r="E60" s="80">
        <f t="shared" ref="E60:I60" si="9">E40/E50</f>
        <v>0.30683403068340304</v>
      </c>
      <c r="F60" s="80">
        <f t="shared" si="9"/>
        <v>0.72509960159362541</v>
      </c>
      <c r="G60" s="80">
        <f t="shared" si="9"/>
        <v>0.95720399429386593</v>
      </c>
      <c r="H60" s="80">
        <f t="shared" si="9"/>
        <v>0.75604142692750298</v>
      </c>
      <c r="I60" s="81">
        <f t="shared" si="9"/>
        <v>0.37452966714905933</v>
      </c>
    </row>
    <row r="61" spans="1:10" x14ac:dyDescent="0.2">
      <c r="A61" s="34" t="s">
        <v>31</v>
      </c>
      <c r="B61" s="1"/>
      <c r="C61" s="2"/>
      <c r="D61" s="80">
        <f>D41/D51</f>
        <v>0.1847644785400866</v>
      </c>
      <c r="E61" s="80">
        <f>E41/E51</f>
        <v>0.28655829742786265</v>
      </c>
      <c r="F61" s="80">
        <f>F41/F51</f>
        <v>0.72460998664272147</v>
      </c>
      <c r="G61" s="80">
        <f>G41/G51</f>
        <v>0.96473836347465169</v>
      </c>
      <c r="H61" s="80">
        <f>H41/H51</f>
        <v>0.76697137008076854</v>
      </c>
      <c r="I61" s="81">
        <f t="shared" ref="H61:I64" si="10">I41/I51</f>
        <v>0.45351087580631788</v>
      </c>
      <c r="J61" s="119"/>
    </row>
    <row r="62" spans="1:10" x14ac:dyDescent="0.2">
      <c r="A62" s="34" t="s">
        <v>65</v>
      </c>
      <c r="B62" s="1"/>
      <c r="C62" s="2"/>
      <c r="D62" s="80">
        <f>D42/D52</f>
        <v>9.6094354215003869E-2</v>
      </c>
      <c r="E62" s="80">
        <f t="shared" ref="D62:G64" si="11">E42/E52</f>
        <v>0.35609756097560974</v>
      </c>
      <c r="F62" s="80">
        <f t="shared" si="11"/>
        <v>0.70334261838440104</v>
      </c>
      <c r="G62" s="80">
        <f>G42/G52</f>
        <v>0.98519888991674376</v>
      </c>
      <c r="H62" s="80">
        <f>H42/H52</f>
        <v>0.727012987012987</v>
      </c>
      <c r="I62" s="81">
        <f t="shared" si="10"/>
        <v>0.36532919530037689</v>
      </c>
    </row>
    <row r="63" spans="1:10" x14ac:dyDescent="0.2">
      <c r="A63" s="34" t="s">
        <v>29</v>
      </c>
      <c r="B63" s="1"/>
      <c r="C63" s="2"/>
      <c r="D63" s="80">
        <f t="shared" si="11"/>
        <v>0.14820919175911254</v>
      </c>
      <c r="E63" s="80">
        <f t="shared" si="11"/>
        <v>0.32967032967032966</v>
      </c>
      <c r="F63" s="80">
        <f t="shared" si="11"/>
        <v>0.71683456730185702</v>
      </c>
      <c r="G63" s="80">
        <f t="shared" si="11"/>
        <v>0.90884628321560701</v>
      </c>
      <c r="H63" s="80">
        <f t="shared" si="10"/>
        <v>0.7744920539126936</v>
      </c>
      <c r="I63" s="81">
        <f t="shared" si="10"/>
        <v>0.45255474452554756</v>
      </c>
    </row>
    <row r="64" spans="1:10" x14ac:dyDescent="0.2">
      <c r="A64" s="26" t="s">
        <v>75</v>
      </c>
      <c r="B64" s="1"/>
      <c r="C64" s="2"/>
      <c r="D64" s="80">
        <f t="shared" si="11"/>
        <v>2.2362869198312235E-2</v>
      </c>
      <c r="E64" s="80">
        <f t="shared" si="11"/>
        <v>3.7037037037037035E-2</v>
      </c>
      <c r="F64" s="80">
        <f t="shared" si="11"/>
        <v>2.1122510561255282E-2</v>
      </c>
      <c r="G64" s="80">
        <f t="shared" si="11"/>
        <v>1.6713091922005572E-2</v>
      </c>
      <c r="H64" s="80">
        <f t="shared" si="10"/>
        <v>2.1385402138540212E-2</v>
      </c>
      <c r="I64" s="81">
        <f t="shared" si="10"/>
        <v>2.2057756493977652E-2</v>
      </c>
    </row>
    <row r="65" spans="1:11" ht="13.5" thickBot="1" x14ac:dyDescent="0.25">
      <c r="A65" s="35" t="s">
        <v>27</v>
      </c>
      <c r="B65" s="28"/>
      <c r="C65" s="29"/>
      <c r="D65" s="53">
        <f t="shared" ref="D65:I65" si="12">D45/D55</f>
        <v>0.14558869053761225</v>
      </c>
      <c r="E65" s="53">
        <f t="shared" si="12"/>
        <v>0.29701821777659454</v>
      </c>
      <c r="F65" s="53">
        <f t="shared" si="12"/>
        <v>0.68346150988859777</v>
      </c>
      <c r="G65" s="53">
        <f t="shared" si="12"/>
        <v>0.93188250027116848</v>
      </c>
      <c r="H65" s="53">
        <f t="shared" si="12"/>
        <v>0.73667238336952734</v>
      </c>
      <c r="I65" s="54">
        <f t="shared" si="12"/>
        <v>0.41418599769499453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36</v>
      </c>
      <c r="G68" s="79"/>
      <c r="H68" s="79"/>
      <c r="I68" s="73"/>
    </row>
    <row r="69" spans="1:11" x14ac:dyDescent="0.2">
      <c r="A69" s="32" t="s">
        <v>21</v>
      </c>
      <c r="B69" s="10"/>
      <c r="C69" s="11"/>
      <c r="D69" s="18" t="s">
        <v>22</v>
      </c>
      <c r="E69" s="18" t="s">
        <v>23</v>
      </c>
      <c r="F69" s="18" t="s">
        <v>24</v>
      </c>
      <c r="G69" s="15" t="s">
        <v>25</v>
      </c>
      <c r="H69" s="19" t="s">
        <v>26</v>
      </c>
      <c r="I69" s="38" t="s">
        <v>27</v>
      </c>
    </row>
    <row r="70" spans="1:11" x14ac:dyDescent="0.2">
      <c r="A70" s="26" t="s">
        <v>13</v>
      </c>
      <c r="B70" s="1"/>
      <c r="C70" s="1"/>
      <c r="D70" s="86">
        <v>40</v>
      </c>
      <c r="E70" s="86">
        <v>35</v>
      </c>
      <c r="F70" s="86">
        <v>33</v>
      </c>
      <c r="G70" s="86">
        <v>16</v>
      </c>
      <c r="H70" s="131">
        <f>SUM(E70:G70)</f>
        <v>84</v>
      </c>
      <c r="I70" s="132">
        <f>SUM(D70:G70)</f>
        <v>124</v>
      </c>
    </row>
    <row r="71" spans="1:11" s="56" customFormat="1" x14ac:dyDescent="0.2">
      <c r="A71" s="34" t="s">
        <v>31</v>
      </c>
      <c r="B71" s="55"/>
      <c r="C71" s="55"/>
      <c r="D71" s="77">
        <v>66</v>
      </c>
      <c r="E71" s="77">
        <v>68</v>
      </c>
      <c r="F71" s="77">
        <v>55</v>
      </c>
      <c r="G71" s="77">
        <v>19</v>
      </c>
      <c r="H71" s="131">
        <f t="shared" ref="H71:H74" si="13">SUM(E71:G71)</f>
        <v>142</v>
      </c>
      <c r="I71" s="132">
        <f t="shared" ref="I71:I74" si="14">SUM(D71:G71)</f>
        <v>208</v>
      </c>
    </row>
    <row r="72" spans="1:11" x14ac:dyDescent="0.2">
      <c r="A72" s="34" t="s">
        <v>65</v>
      </c>
      <c r="B72" s="1"/>
      <c r="C72" s="1"/>
      <c r="D72" s="87">
        <v>51</v>
      </c>
      <c r="E72" s="87">
        <v>52</v>
      </c>
      <c r="F72" s="87">
        <v>45</v>
      </c>
      <c r="G72" s="87">
        <v>16</v>
      </c>
      <c r="H72" s="131">
        <f t="shared" si="13"/>
        <v>113</v>
      </c>
      <c r="I72" s="132">
        <f t="shared" si="14"/>
        <v>164</v>
      </c>
    </row>
    <row r="73" spans="1:11" x14ac:dyDescent="0.2">
      <c r="A73" s="34" t="s">
        <v>29</v>
      </c>
      <c r="B73" s="1"/>
      <c r="C73" s="1"/>
      <c r="D73" s="87">
        <v>62</v>
      </c>
      <c r="E73" s="87">
        <v>58</v>
      </c>
      <c r="F73" s="87">
        <v>57</v>
      </c>
      <c r="G73" s="87">
        <v>25</v>
      </c>
      <c r="H73" s="131">
        <f t="shared" si="13"/>
        <v>140</v>
      </c>
      <c r="I73" s="132">
        <f t="shared" si="14"/>
        <v>202</v>
      </c>
    </row>
    <row r="74" spans="1:11" x14ac:dyDescent="0.2">
      <c r="A74" s="26" t="s">
        <v>75</v>
      </c>
      <c r="B74" s="1"/>
      <c r="C74" s="2"/>
      <c r="D74" s="126">
        <v>7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5" thickBot="1" x14ac:dyDescent="0.25">
      <c r="A75" s="35" t="s">
        <v>27</v>
      </c>
      <c r="B75" s="28"/>
      <c r="C75" s="29"/>
      <c r="D75" s="133">
        <f>SUM(D70:D74)</f>
        <v>226</v>
      </c>
      <c r="E75" s="133">
        <f t="shared" ref="E75:I75" si="15">SUM(E70:E74)</f>
        <v>218</v>
      </c>
      <c r="F75" s="133">
        <f t="shared" si="15"/>
        <v>193</v>
      </c>
      <c r="G75" s="133">
        <f t="shared" si="15"/>
        <v>77</v>
      </c>
      <c r="H75" s="133">
        <f t="shared" si="15"/>
        <v>488</v>
      </c>
      <c r="I75" s="133">
        <f t="shared" si="15"/>
        <v>714</v>
      </c>
      <c r="J75" s="134"/>
    </row>
    <row r="76" spans="1:11" x14ac:dyDescent="0.2">
      <c r="F76" s="72" t="s">
        <v>37</v>
      </c>
    </row>
    <row r="78" spans="1:11" x14ac:dyDescent="0.2">
      <c r="F78" s="4" t="s">
        <v>12</v>
      </c>
    </row>
    <row r="80" spans="1:11" x14ac:dyDescent="0.2">
      <c r="F80" s="4" t="s">
        <v>38</v>
      </c>
      <c r="K80" s="3" t="s">
        <v>80</v>
      </c>
    </row>
    <row r="81" spans="1:11" x14ac:dyDescent="0.2">
      <c r="F81" s="72" t="s">
        <v>39</v>
      </c>
      <c r="K81" s="3" t="s">
        <v>81</v>
      </c>
    </row>
    <row r="82" spans="1:11" ht="13.5" thickBot="1" x14ac:dyDescent="0.25"/>
    <row r="83" spans="1:11" x14ac:dyDescent="0.2">
      <c r="A83" s="39" t="s">
        <v>21</v>
      </c>
      <c r="B83" s="40"/>
      <c r="C83" s="41"/>
      <c r="D83" s="42" t="s">
        <v>22</v>
      </c>
      <c r="E83" s="42" t="s">
        <v>23</v>
      </c>
      <c r="F83" s="42" t="s">
        <v>24</v>
      </c>
      <c r="G83" s="42" t="s">
        <v>25</v>
      </c>
      <c r="H83" s="42" t="s">
        <v>26</v>
      </c>
      <c r="I83" s="43" t="s">
        <v>27</v>
      </c>
    </row>
    <row r="84" spans="1:11" x14ac:dyDescent="0.2">
      <c r="A84" s="26" t="s">
        <v>14</v>
      </c>
      <c r="B84" s="1"/>
      <c r="C84" s="1"/>
      <c r="D84" s="58">
        <v>397</v>
      </c>
      <c r="E84" s="59">
        <v>102</v>
      </c>
      <c r="F84" s="59">
        <v>45</v>
      </c>
      <c r="G84" s="59">
        <v>43</v>
      </c>
      <c r="H84" s="58">
        <f>E84+F84+G84</f>
        <v>190</v>
      </c>
      <c r="I84" s="60">
        <f>D84+E84+F84+G84</f>
        <v>587</v>
      </c>
    </row>
    <row r="85" spans="1:11" x14ac:dyDescent="0.2">
      <c r="A85" s="26" t="s">
        <v>15</v>
      </c>
      <c r="B85" s="1"/>
      <c r="C85" s="1"/>
      <c r="D85" s="58">
        <v>141</v>
      </c>
      <c r="E85" s="59">
        <v>82</v>
      </c>
      <c r="F85" s="59">
        <v>36</v>
      </c>
      <c r="G85" s="59">
        <v>30</v>
      </c>
      <c r="H85" s="58">
        <f>E85+F85+G85</f>
        <v>148</v>
      </c>
      <c r="I85" s="60">
        <f t="shared" ref="I85:I93" si="16">D85+E85+F85+G85</f>
        <v>289</v>
      </c>
    </row>
    <row r="86" spans="1:11" s="56" customFormat="1" x14ac:dyDescent="0.2">
      <c r="A86" s="26" t="s">
        <v>40</v>
      </c>
      <c r="B86" s="55"/>
      <c r="C86" s="55"/>
      <c r="D86" s="61">
        <v>8572</v>
      </c>
      <c r="E86" s="62">
        <v>632</v>
      </c>
      <c r="F86" s="61">
        <v>321</v>
      </c>
      <c r="G86" s="63">
        <v>13</v>
      </c>
      <c r="H86" s="58">
        <f t="shared" ref="H86:H93" si="17">E86+F86+G86</f>
        <v>966</v>
      </c>
      <c r="I86" s="60">
        <f t="shared" si="16"/>
        <v>9538</v>
      </c>
    </row>
    <row r="87" spans="1:11" s="56" customFormat="1" x14ac:dyDescent="0.2">
      <c r="A87" s="26" t="s">
        <v>41</v>
      </c>
      <c r="B87" s="55"/>
      <c r="C87" s="55"/>
      <c r="D87" s="61">
        <v>6680</v>
      </c>
      <c r="E87" s="62">
        <v>427</v>
      </c>
      <c r="F87" s="61">
        <v>380</v>
      </c>
      <c r="G87" s="63">
        <v>13</v>
      </c>
      <c r="H87" s="58">
        <f t="shared" si="17"/>
        <v>820</v>
      </c>
      <c r="I87" s="60">
        <f t="shared" si="16"/>
        <v>7500</v>
      </c>
    </row>
    <row r="88" spans="1:11" x14ac:dyDescent="0.2">
      <c r="A88" s="26" t="s">
        <v>66</v>
      </c>
      <c r="B88" s="1"/>
      <c r="C88" s="1"/>
      <c r="D88" s="61">
        <v>350</v>
      </c>
      <c r="E88" s="62">
        <v>45</v>
      </c>
      <c r="F88" s="61">
        <v>26</v>
      </c>
      <c r="G88" s="63">
        <v>0</v>
      </c>
      <c r="H88" s="58">
        <f t="shared" si="17"/>
        <v>71</v>
      </c>
      <c r="I88" s="60">
        <f t="shared" si="16"/>
        <v>421</v>
      </c>
    </row>
    <row r="89" spans="1:11" x14ac:dyDescent="0.2">
      <c r="A89" s="26" t="s">
        <v>67</v>
      </c>
      <c r="B89" s="1"/>
      <c r="C89" s="1"/>
      <c r="D89" s="61">
        <v>251</v>
      </c>
      <c r="E89" s="62">
        <v>280</v>
      </c>
      <c r="F89" s="61">
        <v>104</v>
      </c>
      <c r="G89" s="63">
        <v>3</v>
      </c>
      <c r="H89" s="58">
        <f t="shared" si="17"/>
        <v>387</v>
      </c>
      <c r="I89" s="60">
        <f t="shared" si="16"/>
        <v>638</v>
      </c>
    </row>
    <row r="90" spans="1:11" x14ac:dyDescent="0.2">
      <c r="A90" s="26" t="s">
        <v>42</v>
      </c>
      <c r="B90" s="1"/>
      <c r="C90" s="1"/>
      <c r="D90" s="58">
        <v>1253</v>
      </c>
      <c r="E90" s="58">
        <v>212</v>
      </c>
      <c r="F90" s="58">
        <v>97</v>
      </c>
      <c r="G90" s="58">
        <v>0</v>
      </c>
      <c r="H90" s="58">
        <f t="shared" si="17"/>
        <v>309</v>
      </c>
      <c r="I90" s="60">
        <f t="shared" si="16"/>
        <v>1562</v>
      </c>
    </row>
    <row r="91" spans="1:11" x14ac:dyDescent="0.2">
      <c r="A91" s="26" t="s">
        <v>43</v>
      </c>
      <c r="B91" s="1"/>
      <c r="C91" s="1"/>
      <c r="D91" s="58">
        <v>1189</v>
      </c>
      <c r="E91" s="58">
        <v>152</v>
      </c>
      <c r="F91" s="58">
        <v>370</v>
      </c>
      <c r="G91" s="58">
        <v>12</v>
      </c>
      <c r="H91" s="58">
        <f t="shared" si="17"/>
        <v>534</v>
      </c>
      <c r="I91" s="60">
        <f t="shared" si="16"/>
        <v>1723</v>
      </c>
    </row>
    <row r="92" spans="1:11" x14ac:dyDescent="0.2">
      <c r="A92" s="26" t="s">
        <v>76</v>
      </c>
      <c r="B92" s="1"/>
      <c r="C92" s="1"/>
      <c r="D92" s="122">
        <v>128</v>
      </c>
      <c r="E92" s="122">
        <v>0</v>
      </c>
      <c r="F92" s="122">
        <v>0</v>
      </c>
      <c r="G92" s="122">
        <v>0</v>
      </c>
      <c r="H92" s="58">
        <f t="shared" si="17"/>
        <v>0</v>
      </c>
      <c r="I92" s="60">
        <f t="shared" si="16"/>
        <v>128</v>
      </c>
    </row>
    <row r="93" spans="1:11" x14ac:dyDescent="0.2">
      <c r="A93" s="26" t="s">
        <v>77</v>
      </c>
      <c r="B93" s="1"/>
      <c r="C93" s="2"/>
      <c r="D93" s="122">
        <v>42</v>
      </c>
      <c r="E93" s="122">
        <v>1</v>
      </c>
      <c r="F93" s="122">
        <v>3</v>
      </c>
      <c r="G93" s="122">
        <v>0</v>
      </c>
      <c r="H93" s="58">
        <f t="shared" si="17"/>
        <v>4</v>
      </c>
      <c r="I93" s="60">
        <f t="shared" si="16"/>
        <v>46</v>
      </c>
    </row>
    <row r="94" spans="1:11" x14ac:dyDescent="0.2">
      <c r="A94" s="44" t="s">
        <v>44</v>
      </c>
      <c r="B94" s="13"/>
      <c r="C94" s="14"/>
      <c r="D94" s="20">
        <f>D84+D86+D88+D90+D92</f>
        <v>10700</v>
      </c>
      <c r="E94" s="20">
        <f t="shared" ref="E94:H94" si="18">E84+E86+E88+E90+E92</f>
        <v>991</v>
      </c>
      <c r="F94" s="20">
        <f t="shared" si="18"/>
        <v>489</v>
      </c>
      <c r="G94" s="20">
        <f t="shared" si="18"/>
        <v>56</v>
      </c>
      <c r="H94" s="20">
        <f t="shared" si="18"/>
        <v>1536</v>
      </c>
      <c r="I94" s="20">
        <f>SUM(D94:H94)</f>
        <v>13772</v>
      </c>
    </row>
    <row r="95" spans="1:11" ht="13.5" thickBot="1" x14ac:dyDescent="0.25">
      <c r="A95" s="27" t="s">
        <v>45</v>
      </c>
      <c r="B95" s="45"/>
      <c r="C95" s="46"/>
      <c r="D95" s="47">
        <f>D85+D87+D89+D91+D93</f>
        <v>8303</v>
      </c>
      <c r="E95" s="47">
        <f t="shared" ref="E95:H95" si="19">E85+E87+E89+E91+E93</f>
        <v>942</v>
      </c>
      <c r="F95" s="47">
        <f t="shared" si="19"/>
        <v>893</v>
      </c>
      <c r="G95" s="47">
        <f t="shared" si="19"/>
        <v>58</v>
      </c>
      <c r="H95" s="47">
        <f t="shared" si="19"/>
        <v>1893</v>
      </c>
      <c r="I95" s="52">
        <f>+SUM(D95:G95)</f>
        <v>10196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46</v>
      </c>
      <c r="G98" s="79"/>
      <c r="H98" s="79"/>
      <c r="I98" s="73"/>
    </row>
    <row r="99" spans="1:9" x14ac:dyDescent="0.2">
      <c r="A99" s="69"/>
      <c r="C99" t="s">
        <v>47</v>
      </c>
      <c r="I99" s="90"/>
    </row>
    <row r="100" spans="1:9" ht="12.75" customHeight="1" x14ac:dyDescent="0.2">
      <c r="A100" s="139" t="s">
        <v>48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27</v>
      </c>
    </row>
    <row r="103" spans="1:9" x14ac:dyDescent="0.2">
      <c r="A103" s="66" t="s">
        <v>49</v>
      </c>
      <c r="B103" s="1"/>
      <c r="C103" s="1"/>
      <c r="D103" s="95"/>
      <c r="E103" s="95"/>
      <c r="F103" s="96"/>
      <c r="G103" s="76">
        <v>12380</v>
      </c>
      <c r="H103" s="97">
        <v>8504</v>
      </c>
      <c r="I103" s="78">
        <f>SUM(G103:H103)</f>
        <v>20884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58019</v>
      </c>
      <c r="H104" s="97">
        <v>52966</v>
      </c>
      <c r="I104" s="78">
        <f>SUM(G104:H104)</f>
        <v>110985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0.21337837604922524</v>
      </c>
      <c r="H105" s="99">
        <f>H103/H104</f>
        <v>0.16055582826719028</v>
      </c>
      <c r="I105" s="100">
        <f>I103/I104</f>
        <v>0.1881695724647475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45.24</v>
      </c>
      <c r="H107" s="138">
        <v>37.309399999999997</v>
      </c>
      <c r="I107" s="101">
        <f>SUM(G107:H107)</f>
        <v>82.549399999999991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216.54</v>
      </c>
      <c r="H108" s="138">
        <v>241.77719999999999</v>
      </c>
      <c r="I108" s="101">
        <f>SUM(G108:H108)</f>
        <v>458.31719999999996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0.20892213909670271</v>
      </c>
      <c r="H109" s="105">
        <f>H107/H108</f>
        <v>0.15431314449832323</v>
      </c>
      <c r="I109" s="106">
        <f>I107/I108</f>
        <v>0.18011412183527042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53</v>
      </c>
      <c r="G112" s="79"/>
      <c r="H112" s="79"/>
      <c r="I112" s="73"/>
    </row>
    <row r="113" spans="1:10" x14ac:dyDescent="0.2">
      <c r="A113" s="142" t="s">
        <v>54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">
      <c r="A114" s="142" t="s">
        <v>55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">
      <c r="A115" s="69"/>
      <c r="I115" s="90"/>
    </row>
    <row r="116" spans="1:10" x14ac:dyDescent="0.2">
      <c r="A116" s="69"/>
      <c r="E116" s="9" t="s">
        <v>16</v>
      </c>
      <c r="F116" s="9" t="s">
        <v>2</v>
      </c>
      <c r="G116" s="9" t="s">
        <v>68</v>
      </c>
      <c r="H116" s="9" t="s">
        <v>3</v>
      </c>
      <c r="I116" s="123" t="s">
        <v>78</v>
      </c>
      <c r="J116" s="49" t="s">
        <v>27</v>
      </c>
    </row>
    <row r="117" spans="1:10" x14ac:dyDescent="0.2">
      <c r="A117" s="26" t="s">
        <v>56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57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58</v>
      </c>
      <c r="B119" s="1"/>
      <c r="C119" s="1"/>
      <c r="D119" s="107"/>
      <c r="E119" s="111">
        <v>9</v>
      </c>
      <c r="F119" s="111">
        <v>31</v>
      </c>
      <c r="G119" s="111">
        <v>3</v>
      </c>
      <c r="H119" s="111">
        <v>93</v>
      </c>
      <c r="I119" s="124">
        <v>117</v>
      </c>
      <c r="J119" s="109">
        <f>SUM(E119:I119)</f>
        <v>253</v>
      </c>
    </row>
    <row r="120" spans="1:10" ht="13.5" thickBot="1" x14ac:dyDescent="0.25">
      <c r="A120" s="50" t="s">
        <v>59</v>
      </c>
      <c r="B120" s="48"/>
      <c r="C120" s="48"/>
      <c r="D120" s="112"/>
      <c r="E120" s="135">
        <v>9</v>
      </c>
      <c r="F120" s="135">
        <v>36.590000000000003</v>
      </c>
      <c r="G120" s="135">
        <v>1.5</v>
      </c>
      <c r="H120" s="135">
        <v>54.1</v>
      </c>
      <c r="I120" s="136">
        <v>35.9</v>
      </c>
      <c r="J120" s="113">
        <f>SUM(E120:I120)</f>
        <v>137.09</v>
      </c>
    </row>
    <row r="122" spans="1:10" x14ac:dyDescent="0.2">
      <c r="A122" s="3" t="s">
        <v>60</v>
      </c>
    </row>
    <row r="123" spans="1:10" ht="13.5" customHeight="1" x14ac:dyDescent="0.2">
      <c r="A123" s="3"/>
    </row>
    <row r="124" spans="1:10" ht="15" customHeight="1" x14ac:dyDescent="0.2">
      <c r="A124" s="64" t="s">
        <v>61</v>
      </c>
    </row>
    <row r="125" spans="1:10" x14ac:dyDescent="0.2">
      <c r="A125" s="3" t="s">
        <v>8</v>
      </c>
    </row>
    <row r="126" spans="1:10" x14ac:dyDescent="0.2">
      <c r="A126" s="64" t="s">
        <v>50</v>
      </c>
    </row>
    <row r="128" spans="1:10" x14ac:dyDescent="0.2">
      <c r="A128" s="64" t="s">
        <v>62</v>
      </c>
    </row>
    <row r="129" spans="1:1" x14ac:dyDescent="0.2">
      <c r="A129" s="64" t="s">
        <v>10</v>
      </c>
    </row>
    <row r="130" spans="1:1" x14ac:dyDescent="0.2">
      <c r="A130" s="64" t="s">
        <v>11</v>
      </c>
    </row>
    <row r="132" spans="1:1" x14ac:dyDescent="0.2">
      <c r="A132" s="64" t="s">
        <v>63</v>
      </c>
    </row>
    <row r="133" spans="1:1" x14ac:dyDescent="0.2">
      <c r="A133" s="64" t="s">
        <v>9</v>
      </c>
    </row>
    <row r="134" spans="1:1" x14ac:dyDescent="0.2">
      <c r="A134" s="64" t="s">
        <v>69</v>
      </c>
    </row>
    <row r="136" spans="1:1" x14ac:dyDescent="0.2">
      <c r="A136" s="64" t="s">
        <v>64</v>
      </c>
    </row>
    <row r="137" spans="1:1" x14ac:dyDescent="0.2">
      <c r="A137" s="64" t="s">
        <v>51</v>
      </c>
    </row>
    <row r="138" spans="1:1" x14ac:dyDescent="0.2">
      <c r="A138" s="64" t="s">
        <v>52</v>
      </c>
    </row>
    <row r="140" spans="1:1" x14ac:dyDescent="0.2">
      <c r="A140" s="64" t="s">
        <v>74</v>
      </c>
    </row>
    <row r="142" spans="1:1" x14ac:dyDescent="0.2">
      <c r="A142" s="64" t="s">
        <v>70</v>
      </c>
    </row>
    <row r="143" spans="1:1" x14ac:dyDescent="0.2">
      <c r="A143" s="64" t="s">
        <v>71</v>
      </c>
    </row>
    <row r="144" spans="1:1" x14ac:dyDescent="0.2">
      <c r="A144" s="64" t="s">
        <v>73</v>
      </c>
    </row>
    <row r="145" spans="1:1" x14ac:dyDescent="0.2">
      <c r="A145" s="64" t="s">
        <v>72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2023-01-24T15:40:45Z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