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filterPrivacy="1" autoCompressPictures="0" defaultThemeVersion="124226"/>
  <xr:revisionPtr revIDLastSave="0" documentId="13_ncr:1_{ADD996A1-5E72-4CF6-9B73-CBA0B05AEBDF}" xr6:coauthVersionLast="47" xr6:coauthVersionMax="47" xr10:uidLastSave="{00000000-0000-0000-0000-000000000000}"/>
  <bookViews>
    <workbookView xWindow="12732" yWindow="24" windowWidth="10392" windowHeight="888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E75" i="1"/>
  <c r="F75" i="1"/>
  <c r="G75" i="1"/>
  <c r="D75" i="1"/>
  <c r="I71" i="1"/>
  <c r="I72" i="1"/>
  <c r="I73" i="1"/>
  <c r="I74" i="1"/>
  <c r="I70" i="1"/>
  <c r="H71" i="1"/>
  <c r="H72" i="1"/>
  <c r="H73" i="1"/>
  <c r="H74" i="1"/>
  <c r="H70" i="1"/>
  <c r="H85" i="1"/>
  <c r="I75" i="1" l="1"/>
  <c r="H75" i="1"/>
  <c r="D15" i="1"/>
  <c r="E15" i="1"/>
  <c r="F15" i="1"/>
  <c r="G15" i="1"/>
  <c r="D30" i="1" l="1"/>
  <c r="E95" i="1" l="1"/>
  <c r="F95" i="1"/>
  <c r="G95" i="1"/>
  <c r="D95" i="1"/>
  <c r="E94" i="1"/>
  <c r="F94" i="1"/>
  <c r="G94" i="1"/>
  <c r="D94" i="1"/>
  <c r="I92" i="1"/>
  <c r="I93" i="1"/>
  <c r="H92" i="1"/>
  <c r="H93" i="1"/>
  <c r="H105" i="1"/>
  <c r="H41" i="1"/>
  <c r="G109" i="1" l="1"/>
  <c r="H11" i="1" l="1"/>
  <c r="G105" i="1" l="1"/>
  <c r="H86" i="1" l="1"/>
  <c r="H87" i="1"/>
  <c r="H88" i="1"/>
  <c r="H89" i="1"/>
  <c r="H90" i="1"/>
  <c r="H91" i="1"/>
  <c r="I85" i="1"/>
  <c r="I86" i="1"/>
  <c r="I87" i="1"/>
  <c r="I88" i="1"/>
  <c r="I89" i="1"/>
  <c r="I90" i="1"/>
  <c r="I91" i="1"/>
  <c r="H84" i="1"/>
  <c r="I84" i="1"/>
  <c r="H95" i="1" l="1"/>
  <c r="H94" i="1"/>
  <c r="I94" i="1" s="1"/>
  <c r="H42" i="1"/>
  <c r="H43" i="1"/>
  <c r="H44" i="1"/>
  <c r="H40" i="1"/>
  <c r="I10" i="1"/>
  <c r="I11" i="1"/>
  <c r="F32" i="1" l="1"/>
  <c r="H51" i="1" l="1"/>
  <c r="J119" i="1" l="1"/>
  <c r="J120" i="1"/>
  <c r="G64" i="1"/>
  <c r="F64" i="1"/>
  <c r="E64" i="1"/>
  <c r="D64" i="1"/>
  <c r="D55" i="1"/>
  <c r="E55" i="1"/>
  <c r="F55" i="1"/>
  <c r="G55" i="1"/>
  <c r="I54" i="1"/>
  <c r="H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H24" i="1"/>
  <c r="I14" i="1"/>
  <c r="H14" i="1"/>
  <c r="H34" i="1" l="1"/>
  <c r="H64" i="1"/>
  <c r="I34" i="1"/>
  <c r="I64" i="1"/>
  <c r="H50" i="1"/>
  <c r="H53" i="1"/>
  <c r="H52" i="1"/>
  <c r="H23" i="1"/>
  <c r="H22" i="1"/>
  <c r="H21" i="1"/>
  <c r="H20" i="1"/>
  <c r="H13" i="1"/>
  <c r="H12" i="1"/>
  <c r="H45" i="1" l="1"/>
  <c r="H25" i="1"/>
  <c r="H55" i="1"/>
  <c r="H15" i="1"/>
  <c r="D32" i="1"/>
  <c r="G62" i="1"/>
  <c r="D62" i="1"/>
  <c r="I21" i="1"/>
  <c r="D60" i="1"/>
  <c r="J118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J117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<sst xmlns="http://schemas.openxmlformats.org/spreadsheetml/2006/main" count="172" uniqueCount="83">
  <si>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</si>
  <si>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</si>
  <si>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</si>
  <si>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</si>
  <si>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</si>
  <si>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</si>
  <si>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</si>
  <si>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</si>
  <si>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</si>
  <si>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</si>
  <si>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</si>
  <si>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 xml:space="preserve">   if they do not switch to a supplier.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</si>
  <si>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</si>
  <si>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</si>
  <si>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</si>
  <si>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</si>
  <si>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</si>
  <si>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</si>
  <si>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</si>
  <si>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</si>
  <si>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</si>
  <si>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</si>
  <si>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</si>
  <si>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</si>
  <si>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</si>
  <si>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</si>
  <si>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</si>
  <si>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</si>
  <si>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</si>
  <si>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</si>
  <si>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</si>
  <si>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</si>
  <si>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</si>
  <si>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</si>
  <si>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</si>
  <si>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</si>
  <si>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</si>
  <si>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</si>
  <si>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</si>
  <si>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</si>
  <si>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</si>
  <si>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</si>
  <si>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</si>
  <si>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</si>
  <si>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</si>
  <si>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</si>
  <si>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</si>
  <si>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</si>
  <si>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</si>
  <si>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</si>
  <si>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</si>
  <si>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</si>
  <si>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</si>
  <si>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</si>
  <si>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</si>
  <si>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</si>
  <si>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</si>
  <si>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</si>
  <si>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</si>
  <si>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</si>
  <si>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</si>
  <si>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</si>
  <si>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</si>
  <si>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</si>
  <si>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</si>
  <si>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</si>
  <si>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</si>
  <si>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</si>
  <si>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</si>
  <si>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</si>
  <si>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</si>
  <si>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</si>
  <si>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</si>
  <si>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</si>
  <si>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</si>
  <si>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</si>
  <si>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</si>
  <si>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</si>
  <si>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</si>
  <si>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t xml:space="preserve"> 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</si>
  <si>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</si>
  <si>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</si>
  <si>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>Month Ending November 30,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</si>
</sst>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145">
    <xf numFmtId="0" fontId="0" fillId="0" borderId="0" xfId="0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3" fillId="0" borderId="1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5" fillId="0" borderId="1" xfId="0" applyFont="1" applyBorder="1"/>
    <xf numFmtId="0" fontId="6" fillId="0" borderId="3" xfId="0" applyFont="1" applyBorder="1"/>
    <xf numFmtId="0" fontId="6" fillId="0" borderId="4" xfId="0" applyFont="1" applyBorder="1"/>
    <xf numFmtId="165" fontId="5" fillId="0" borderId="2" xfId="0" applyNumberFormat="1" applyFont="1" applyBorder="1"/>
    <xf numFmtId="165" fontId="5" fillId="0" borderId="3" xfId="0" applyNumberFormat="1" applyFont="1" applyBorder="1"/>
    <xf numFmtId="165" fontId="5" fillId="0" borderId="4" xfId="0" applyNumberFormat="1" applyFont="1" applyBorder="1"/>
    <xf numFmtId="165" fontId="5" fillId="0" borderId="1" xfId="0" applyNumberFormat="1" applyFont="1" applyBorder="1"/>
    <xf numFmtId="165" fontId="5" fillId="2" borderId="1" xfId="0" applyNumberFormat="1" applyFont="1" applyFill="1" applyBorder="1"/>
    <xf numFmtId="3" fontId="6" fillId="0" borderId="1" xfId="0" applyNumberFormat="1" applyFont="1" applyBorder="1"/>
    <xf numFmtId="0" fontId="0" fillId="0" borderId="8" xfId="0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3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6" xfId="0" applyNumberFormat="1" applyFont="1" applyBorder="1"/>
    <xf numFmtId="165" fontId="5" fillId="0" borderId="10" xfId="0" applyNumberFormat="1" applyFont="1" applyBorder="1"/>
    <xf numFmtId="165" fontId="5" fillId="0" borderId="11" xfId="0" applyNumberFormat="1" applyFont="1" applyBorder="1"/>
    <xf numFmtId="165" fontId="3" fillId="0" borderId="10" xfId="0" applyNumberFormat="1" applyFont="1" applyBorder="1"/>
    <xf numFmtId="165" fontId="7" fillId="0" borderId="12" xfId="0" applyNumberFormat="1" applyFont="1" applyBorder="1"/>
    <xf numFmtId="165" fontId="7" fillId="0" borderId="13" xfId="0" applyNumberFormat="1" applyFont="1" applyBorder="1"/>
    <xf numFmtId="165" fontId="7" fillId="0" borderId="14" xfId="0" applyNumberFormat="1" applyFont="1" applyBorder="1"/>
    <xf numFmtId="165" fontId="5" fillId="2" borderId="11" xfId="0" applyNumberFormat="1" applyFont="1" applyFill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165" fontId="5" fillId="0" borderId="20" xfId="0" applyNumberFormat="1" applyFont="1" applyBorder="1"/>
    <xf numFmtId="165" fontId="5" fillId="0" borderId="21" xfId="0" applyNumberFormat="1" applyFont="1" applyBorder="1"/>
    <xf numFmtId="0" fontId="7" fillId="0" borderId="10" xfId="0" applyFont="1" applyBorder="1"/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0" fillId="0" borderId="13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0" fontId="0" fillId="0" borderId="27" xfId="0" applyBorder="1"/>
    <xf numFmtId="3" fontId="6" fillId="0" borderId="30" xfId="0" applyNumberFormat="1" applyFont="1" applyBorder="1"/>
    <xf numFmtId="164" fontId="7" fillId="0" borderId="15" xfId="0" applyNumberFormat="1" applyFont="1" applyBorder="1"/>
    <xf numFmtId="164" fontId="7" fillId="0" borderId="16" xfId="0" applyNumberFormat="1" applyFont="1" applyBorder="1"/>
    <xf numFmtId="0" fontId="9" fillId="0" borderId="3" xfId="0" applyFont="1" applyBorder="1"/>
    <xf numFmtId="0" fontId="9" fillId="0" borderId="0" xfId="0" applyFont="1"/>
    <xf numFmtId="165" fontId="9" fillId="0" borderId="3" xfId="0" applyNumberFormat="1" applyFont="1" applyBorder="1"/>
    <xf numFmtId="3" fontId="10" fillId="3" borderId="1" xfId="0" applyNumberFormat="1" applyFont="1" applyFill="1" applyBorder="1"/>
    <xf numFmtId="0" fontId="10" fillId="3" borderId="1" xfId="0" applyFont="1" applyFill="1" applyBorder="1"/>
    <xf numFmtId="3" fontId="10" fillId="3" borderId="11" xfId="0" applyNumberFormat="1" applyFont="1" applyFill="1" applyBorder="1"/>
    <xf numFmtId="3" fontId="10" fillId="3" borderId="1" xfId="0" applyNumberFormat="1" applyFont="1" applyFill="1" applyBorder="1" applyAlignment="1">
      <alignment wrapText="1"/>
    </xf>
    <xf numFmtId="38" fontId="10" fillId="3" borderId="1" xfId="0" applyNumberFormat="1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0" fontId="10" fillId="0" borderId="0" xfId="0" applyFont="1"/>
    <xf numFmtId="0" fontId="10" fillId="0" borderId="7" xfId="0" applyFont="1" applyBorder="1"/>
    <xf numFmtId="0" fontId="10" fillId="0" borderId="10" xfId="0" applyFont="1" applyBorder="1"/>
    <xf numFmtId="165" fontId="10" fillId="0" borderId="0" xfId="0" applyNumberFormat="1" applyFont="1"/>
    <xf numFmtId="165" fontId="10" fillId="0" borderId="5" xfId="0" applyNumberFormat="1" applyFont="1" applyBorder="1"/>
    <xf numFmtId="0" fontId="10" fillId="0" borderId="22" xfId="0" applyFont="1" applyBorder="1"/>
    <xf numFmtId="0" fontId="10" fillId="0" borderId="26" xfId="0" applyFont="1" applyBorder="1"/>
    <xf numFmtId="0" fontId="10" fillId="0" borderId="12" xfId="0" applyFont="1" applyBorder="1"/>
    <xf numFmtId="0" fontId="10" fillId="0" borderId="0" xfId="0" applyFont="1" applyAlignment="1">
      <alignment horizontal="center"/>
    </xf>
    <xf numFmtId="0" fontId="10" fillId="0" borderId="9" xfId="0" applyFont="1" applyBorder="1"/>
    <xf numFmtId="3" fontId="10" fillId="3" borderId="1" xfId="0" applyNumberFormat="1" applyFont="1" applyFill="1" applyBorder="1" applyAlignment="1">
      <alignment horizontal="right"/>
    </xf>
    <xf numFmtId="3" fontId="10" fillId="3" borderId="1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vertical="top" wrapText="1"/>
    </xf>
    <xf numFmtId="0" fontId="10" fillId="3" borderId="1" xfId="0" applyFont="1" applyFill="1" applyBorder="1" applyAlignment="1">
      <alignment horizontal="right" vertical="top" wrapText="1"/>
    </xf>
    <xf numFmtId="3" fontId="10" fillId="0" borderId="11" xfId="0" applyNumberFormat="1" applyFont="1" applyBorder="1"/>
    <xf numFmtId="0" fontId="10" fillId="0" borderId="8" xfId="0" applyFont="1" applyBorder="1"/>
    <xf numFmtId="164" fontId="10" fillId="3" borderId="1" xfId="0" applyNumberFormat="1" applyFont="1" applyFill="1" applyBorder="1"/>
    <xf numFmtId="164" fontId="10" fillId="3" borderId="11" xfId="0" applyNumberFormat="1" applyFont="1" applyFill="1" applyBorder="1"/>
    <xf numFmtId="167" fontId="10" fillId="3" borderId="1" xfId="1" applyNumberFormat="1" applyFont="1" applyFill="1" applyBorder="1" applyAlignment="1">
      <alignment horizontal="right" vertical="top" wrapText="1"/>
    </xf>
    <xf numFmtId="0" fontId="10" fillId="0" borderId="0" xfId="0" applyFont="1" applyAlignment="1">
      <alignment horizontal="right"/>
    </xf>
    <xf numFmtId="1" fontId="10" fillId="3" borderId="1" xfId="0" applyNumberFormat="1" applyFont="1" applyFill="1" applyBorder="1" applyAlignment="1">
      <alignment horizontal="right"/>
    </xf>
    <xf numFmtId="164" fontId="10" fillId="0" borderId="0" xfId="0" applyNumberFormat="1" applyFont="1"/>
    <xf numFmtId="0" fontId="10" fillId="3" borderId="1" xfId="0" applyFont="1" applyFill="1" applyBorder="1" applyAlignment="1">
      <alignment horizontal="right"/>
    </xf>
    <xf numFmtId="0" fontId="10" fillId="4" borderId="1" xfId="0" applyFont="1" applyFill="1" applyBorder="1" applyAlignment="1">
      <alignment horizontal="right"/>
    </xf>
    <xf numFmtId="0" fontId="10" fillId="0" borderId="1" xfId="0" applyFont="1" applyBorder="1"/>
    <xf numFmtId="0" fontId="10" fillId="0" borderId="2" xfId="0" applyFont="1" applyBorder="1"/>
    <xf numFmtId="0" fontId="10" fillId="0" borderId="23" xfId="0" applyFont="1" applyBorder="1"/>
    <xf numFmtId="0" fontId="10" fillId="0" borderId="27" xfId="0" applyFont="1" applyBorder="1"/>
    <xf numFmtId="0" fontId="10" fillId="0" borderId="28" xfId="0" applyFont="1" applyBorder="1"/>
    <xf numFmtId="0" fontId="10" fillId="0" borderId="6" xfId="0" applyFont="1" applyBorder="1"/>
    <xf numFmtId="0" fontId="10" fillId="0" borderId="11" xfId="0" applyFont="1" applyBorder="1"/>
    <xf numFmtId="0" fontId="10" fillId="0" borderId="3" xfId="0" applyFont="1" applyBorder="1"/>
    <xf numFmtId="0" fontId="10" fillId="0" borderId="1" xfId="0" applyFont="1" applyBorder="1" applyAlignment="1">
      <alignment horizontal="right"/>
    </xf>
    <xf numFmtId="3" fontId="10" fillId="3" borderId="4" xfId="0" applyNumberFormat="1" applyFont="1" applyFill="1" applyBorder="1"/>
    <xf numFmtId="10" fontId="10" fillId="0" borderId="1" xfId="0" applyNumberFormat="1" applyFont="1" applyBorder="1" applyAlignment="1">
      <alignment horizontal="right"/>
    </xf>
    <xf numFmtId="10" fontId="10" fillId="0" borderId="4" xfId="0" applyNumberFormat="1" applyFont="1" applyBorder="1"/>
    <xf numFmtId="10" fontId="10" fillId="0" borderId="11" xfId="0" applyNumberFormat="1" applyFont="1" applyBorder="1"/>
    <xf numFmtId="166" fontId="10" fillId="0" borderId="11" xfId="0" applyNumberFormat="1" applyFont="1" applyBorder="1"/>
    <xf numFmtId="0" fontId="10" fillId="0" borderId="13" xfId="0" applyFont="1" applyBorder="1"/>
    <xf numFmtId="0" fontId="10" fillId="0" borderId="24" xfId="0" applyFont="1" applyBorder="1"/>
    <xf numFmtId="10" fontId="10" fillId="0" borderId="25" xfId="0" applyNumberFormat="1" applyFont="1" applyBorder="1"/>
    <xf numFmtId="10" fontId="10" fillId="0" borderId="15" xfId="0" applyNumberFormat="1" applyFont="1" applyBorder="1"/>
    <xf numFmtId="10" fontId="10" fillId="0" borderId="16" xfId="0" applyNumberFormat="1" applyFont="1" applyBorder="1"/>
    <xf numFmtId="0" fontId="10" fillId="0" borderId="4" xfId="0" applyFont="1" applyBorder="1"/>
    <xf numFmtId="1" fontId="10" fillId="0" borderId="1" xfId="0" applyNumberFormat="1" applyFont="1" applyBorder="1"/>
    <xf numFmtId="1" fontId="10" fillId="0" borderId="11" xfId="0" applyNumberFormat="1" applyFont="1" applyBorder="1"/>
    <xf numFmtId="4" fontId="10" fillId="0" borderId="0" xfId="0" applyNumberFormat="1" applyFont="1"/>
    <xf numFmtId="1" fontId="10" fillId="3" borderId="1" xfId="0" applyNumberFormat="1" applyFont="1" applyFill="1" applyBorder="1"/>
    <xf numFmtId="0" fontId="10" fillId="0" borderId="14" xfId="0" applyFont="1" applyBorder="1"/>
    <xf numFmtId="1" fontId="10" fillId="0" borderId="16" xfId="0" applyNumberFormat="1" applyFont="1" applyBorder="1"/>
    <xf numFmtId="3" fontId="10" fillId="4" borderId="1" xfId="0" applyNumberFormat="1" applyFont="1" applyFill="1" applyBorder="1" applyAlignment="1">
      <alignment horizontal="right"/>
    </xf>
    <xf numFmtId="3" fontId="7" fillId="0" borderId="15" xfId="0" applyNumberFormat="1" applyFont="1" applyBorder="1" applyAlignment="1">
      <alignment horizontal="right"/>
    </xf>
    <xf numFmtId="0" fontId="10" fillId="0" borderId="8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2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3" fontId="2" fillId="3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" fontId="10" fillId="3" borderId="2" xfId="0" applyNumberFormat="1" applyFont="1" applyFill="1" applyBorder="1"/>
    <xf numFmtId="3" fontId="10" fillId="4" borderId="1" xfId="0" applyNumberFormat="1" applyFont="1" applyFill="1" applyBorder="1"/>
    <xf numFmtId="0" fontId="10" fillId="4" borderId="1" xfId="0" applyFont="1" applyFill="1" applyBorder="1"/>
    <xf numFmtId="0" fontId="10" fillId="4" borderId="2" xfId="0" applyFont="1" applyFill="1" applyBorder="1"/>
    <xf numFmtId="165" fontId="5" fillId="0" borderId="0" xfId="0" applyNumberFormat="1" applyFont="1"/>
    <xf numFmtId="3" fontId="10" fillId="4" borderId="1" xfId="0" applyNumberFormat="1" applyFont="1" applyFill="1" applyBorder="1" applyAlignment="1">
      <alignment horizontal="right" vertical="top" wrapText="1"/>
    </xf>
    <xf numFmtId="0" fontId="4" fillId="0" borderId="3" xfId="0" applyFont="1" applyBorder="1"/>
    <xf numFmtId="0" fontId="10" fillId="4" borderId="4" xfId="0" applyFont="1" applyFill="1" applyBorder="1"/>
    <xf numFmtId="0" fontId="10" fillId="4" borderId="11" xfId="0" applyFont="1" applyFill="1" applyBorder="1"/>
    <xf numFmtId="0" fontId="14" fillId="0" borderId="15" xfId="0" applyFont="1" applyBorder="1"/>
    <xf numFmtId="0" fontId="14" fillId="0" borderId="31" xfId="0" applyFont="1" applyBorder="1"/>
    <xf numFmtId="165" fontId="10" fillId="3" borderId="15" xfId="0" applyNumberFormat="1" applyFont="1" applyFill="1" applyBorder="1"/>
    <xf numFmtId="165" fontId="10" fillId="3" borderId="29" xfId="0" applyNumberFormat="1" applyFont="1" applyFill="1" applyBorder="1"/>
    <xf numFmtId="43" fontId="10" fillId="3" borderId="1" xfId="1" applyFont="1" applyFill="1" applyBorder="1" applyAlignment="1">
      <alignment horizontal="right" vertical="top" wrapText="1"/>
    </xf>
    <xf numFmtId="43" fontId="2" fillId="3" borderId="4" xfId="1" applyFont="1" applyFill="1" applyBorder="1"/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2BA7ACA-5959-46D7-9415-1886DEB0077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5"/>
  <sheetViews>
    <sheetView tabSelected="1" topLeftCell="A64" zoomScale="90" zoomScaleNormal="90" workbookViewId="0">
      <selection activeCell="A68" sqref="A68"/>
    </sheetView>
  </sheetViews>
  <sheetFormatPr defaultColWidth="8.88671875" defaultRowHeight="13.2" x14ac:dyDescent="0.25"/>
  <cols>
    <col min="1" max="1" width="8.88671875" style="64"/>
    <col min="3" max="3" width="15.33203125" customWidth="1"/>
    <col min="4" max="4" width="11.88671875" style="64" customWidth="1"/>
    <col min="5" max="5" width="11.44140625" style="64" customWidth="1"/>
    <col min="6" max="7" width="12.44140625" style="64" customWidth="1"/>
    <col min="8" max="9" width="13.33203125" style="64" customWidth="1"/>
  </cols>
  <sheetData>
    <row r="1" spans="1:12" x14ac:dyDescent="0.25">
      <c r="K1" s="119"/>
    </row>
    <row r="2" spans="1:12" x14ac:dyDescent="0.25">
      <c r="F2" s="4" t="s">
        <v>17</v>
      </c>
    </row>
    <row r="3" spans="1:12" x14ac:dyDescent="0.25">
      <c r="F3" s="4" t="s">
        <v>18</v>
      </c>
    </row>
    <row r="4" spans="1:12" x14ac:dyDescent="0.25">
      <c r="F4" s="4" t="s">
        <v>82</v>
      </c>
      <c r="H4" s="119" t="s">
        <v>79</v>
      </c>
    </row>
    <row r="5" spans="1:12" x14ac:dyDescent="0.25">
      <c r="F5" s="120"/>
      <c r="H5" s="119"/>
      <c r="I5" s="119"/>
      <c r="J5" s="119"/>
    </row>
    <row r="6" spans="1:12" x14ac:dyDescent="0.25">
      <c r="E6" s="72"/>
      <c r="F6" s="72" t="s">
        <v>19</v>
      </c>
    </row>
    <row r="7" spans="1:12" ht="13.8" thickBot="1" x14ac:dyDescent="0.3"/>
    <row r="8" spans="1:12" x14ac:dyDescent="0.25">
      <c r="A8" s="65"/>
      <c r="B8" s="21"/>
      <c r="C8" s="21"/>
      <c r="D8" s="22"/>
      <c r="E8" s="22"/>
      <c r="F8" s="23" t="s">
        <v>20</v>
      </c>
      <c r="G8" s="22"/>
      <c r="H8" s="22"/>
      <c r="I8" s="73"/>
    </row>
    <row r="9" spans="1:12" x14ac:dyDescent="0.25">
      <c r="A9" s="24" t="s">
        <v>21</v>
      </c>
      <c r="B9" s="10"/>
      <c r="C9" s="11"/>
      <c r="D9" s="12" t="s">
        <v>22</v>
      </c>
      <c r="E9" s="12" t="s">
        <v>23</v>
      </c>
      <c r="F9" s="12" t="s">
        <v>24</v>
      </c>
      <c r="G9" s="12" t="s">
        <v>25</v>
      </c>
      <c r="H9" s="12" t="s">
        <v>26</v>
      </c>
      <c r="I9" s="25" t="s">
        <v>27</v>
      </c>
    </row>
    <row r="10" spans="1:12" x14ac:dyDescent="0.25">
      <c r="A10" s="26" t="s">
        <v>13</v>
      </c>
      <c r="B10" s="1"/>
      <c r="C10" s="130"/>
      <c r="D10" s="74">
        <v>19945</v>
      </c>
      <c r="E10" s="74">
        <v>8174</v>
      </c>
      <c r="F10" s="74">
        <v>3677</v>
      </c>
      <c r="G10" s="74">
        <v>107</v>
      </c>
      <c r="H10" s="74">
        <f>SUM(E10:G10)</f>
        <v>11958</v>
      </c>
      <c r="I10" s="75">
        <f>SUM(D10:G10)</f>
        <v>31903</v>
      </c>
    </row>
    <row r="11" spans="1:12" s="56" customFormat="1" x14ac:dyDescent="0.25">
      <c r="A11" s="26" t="s">
        <v>28</v>
      </c>
      <c r="B11" s="55"/>
      <c r="C11" s="55"/>
      <c r="D11" s="76">
        <v>224053</v>
      </c>
      <c r="E11" s="76">
        <v>32456</v>
      </c>
      <c r="F11" s="76">
        <v>14847</v>
      </c>
      <c r="G11" s="77">
        <v>486</v>
      </c>
      <c r="H11" s="74">
        <f>SUM(E11:G11)</f>
        <v>47789</v>
      </c>
      <c r="I11" s="75">
        <f>SUM(D11:G11)</f>
        <v>271842</v>
      </c>
    </row>
    <row r="12" spans="1:12" x14ac:dyDescent="0.25">
      <c r="A12" s="26" t="s">
        <v>65</v>
      </c>
      <c r="B12" s="1"/>
      <c r="C12" s="1"/>
      <c r="D12" s="114">
        <v>17452</v>
      </c>
      <c r="E12" s="114">
        <v>8118</v>
      </c>
      <c r="F12" s="114">
        <v>3153</v>
      </c>
      <c r="G12" s="114">
        <v>67</v>
      </c>
      <c r="H12" s="74">
        <f>SUM(E12:G12)</f>
        <v>11338</v>
      </c>
      <c r="I12" s="75">
        <f>SUM(D12:G12)</f>
        <v>28790</v>
      </c>
    </row>
    <row r="13" spans="1:12" ht="15.6" x14ac:dyDescent="0.3">
      <c r="A13" s="26" t="s">
        <v>29</v>
      </c>
      <c r="B13" s="1"/>
      <c r="C13" s="1"/>
      <c r="D13" s="114">
        <v>80273</v>
      </c>
      <c r="E13" s="114">
        <v>9361</v>
      </c>
      <c r="F13" s="114">
        <v>9107</v>
      </c>
      <c r="G13" s="114">
        <v>431</v>
      </c>
      <c r="H13" s="114">
        <f>SUM(E13:G13)</f>
        <v>18899</v>
      </c>
      <c r="I13" s="75">
        <f>SUM(D13:G13)</f>
        <v>99172</v>
      </c>
      <c r="L13" s="121"/>
    </row>
    <row r="14" spans="1:12" x14ac:dyDescent="0.25">
      <c r="A14" s="26" t="s">
        <v>75</v>
      </c>
      <c r="B14" s="1"/>
      <c r="C14" s="2"/>
      <c r="D14" s="114">
        <v>3854</v>
      </c>
      <c r="E14" s="114">
        <v>162</v>
      </c>
      <c r="F14" s="114">
        <v>183</v>
      </c>
      <c r="G14" s="114">
        <v>2</v>
      </c>
      <c r="H14" s="74">
        <f>SUM(E14:G14)</f>
        <v>347</v>
      </c>
      <c r="I14" s="75">
        <f>SUM(D14:G14)</f>
        <v>4201</v>
      </c>
    </row>
    <row r="15" spans="1:12" ht="13.8" thickBot="1" x14ac:dyDescent="0.3">
      <c r="A15" s="27" t="s">
        <v>27</v>
      </c>
      <c r="B15" s="28"/>
      <c r="C15" s="29"/>
      <c r="D15" s="115">
        <f>SUM(D10:D14)</f>
        <v>345577</v>
      </c>
      <c r="E15" s="115">
        <f t="shared" ref="E15:I15" si="0">SUM(E10:E14)</f>
        <v>58271</v>
      </c>
      <c r="F15" s="115">
        <f t="shared" si="0"/>
        <v>30967</v>
      </c>
      <c r="G15" s="115">
        <f t="shared" si="0"/>
        <v>1093</v>
      </c>
      <c r="H15" s="30">
        <f t="shared" si="0"/>
        <v>90331</v>
      </c>
      <c r="I15" s="31">
        <f t="shared" si="0"/>
        <v>435908</v>
      </c>
    </row>
    <row r="16" spans="1:12" x14ac:dyDescent="0.25">
      <c r="D16" s="83"/>
      <c r="E16" s="83"/>
      <c r="F16" s="83"/>
      <c r="G16" s="83"/>
    </row>
    <row r="17" spans="1:10" ht="13.8" thickBot="1" x14ac:dyDescent="0.3">
      <c r="D17" s="83"/>
      <c r="E17" s="83"/>
      <c r="F17" s="83"/>
      <c r="G17" s="83"/>
    </row>
    <row r="18" spans="1:10" x14ac:dyDescent="0.25">
      <c r="A18" s="65"/>
      <c r="B18" s="21"/>
      <c r="C18" s="21"/>
      <c r="D18" s="116"/>
      <c r="E18" s="116"/>
      <c r="F18" s="117" t="s">
        <v>30</v>
      </c>
      <c r="G18" s="116"/>
      <c r="H18" s="79"/>
      <c r="I18" s="73"/>
    </row>
    <row r="19" spans="1:10" x14ac:dyDescent="0.25">
      <c r="A19" s="24" t="s">
        <v>21</v>
      </c>
      <c r="B19" s="10"/>
      <c r="C19" s="11"/>
      <c r="D19" s="118" t="s">
        <v>22</v>
      </c>
      <c r="E19" s="118" t="s">
        <v>23</v>
      </c>
      <c r="F19" s="118" t="s">
        <v>24</v>
      </c>
      <c r="G19" s="118" t="s">
        <v>25</v>
      </c>
      <c r="H19" s="12" t="s">
        <v>26</v>
      </c>
      <c r="I19" s="25" t="s">
        <v>27</v>
      </c>
    </row>
    <row r="20" spans="1:10" x14ac:dyDescent="0.25">
      <c r="A20" s="26" t="s">
        <v>13</v>
      </c>
      <c r="B20" s="1"/>
      <c r="C20" s="1"/>
      <c r="D20" s="74">
        <v>251804</v>
      </c>
      <c r="E20" s="74">
        <v>30747</v>
      </c>
      <c r="F20" s="74">
        <v>6333</v>
      </c>
      <c r="G20" s="74">
        <v>117</v>
      </c>
      <c r="H20" s="74">
        <f>SUM(E20:G20)</f>
        <v>37197</v>
      </c>
      <c r="I20" s="75">
        <f>SUM(D20:G20)</f>
        <v>289001</v>
      </c>
    </row>
    <row r="21" spans="1:10" s="56" customFormat="1" x14ac:dyDescent="0.25">
      <c r="A21" s="26" t="s">
        <v>31</v>
      </c>
      <c r="B21" s="55"/>
      <c r="C21" s="55"/>
      <c r="D21" s="129">
        <v>1203366</v>
      </c>
      <c r="E21" s="76">
        <v>107310</v>
      </c>
      <c r="F21" s="76">
        <v>25207</v>
      </c>
      <c r="G21" s="76">
        <v>517</v>
      </c>
      <c r="H21" s="74">
        <f>SUM(E21:G21)</f>
        <v>133034</v>
      </c>
      <c r="I21" s="75">
        <f>SUM(D21:G21)</f>
        <v>1336400</v>
      </c>
    </row>
    <row r="22" spans="1:10" x14ac:dyDescent="0.25">
      <c r="A22" s="26" t="s">
        <v>65</v>
      </c>
      <c r="B22" s="1"/>
      <c r="C22" s="1"/>
      <c r="D22" s="114">
        <v>184043</v>
      </c>
      <c r="E22" s="114">
        <v>27281</v>
      </c>
      <c r="F22" s="114">
        <v>6391</v>
      </c>
      <c r="G22" s="114">
        <v>70</v>
      </c>
      <c r="H22" s="74">
        <f>SUM(E22:G22)</f>
        <v>33742</v>
      </c>
      <c r="I22" s="75">
        <f>SUM(D22:G22)</f>
        <v>217785</v>
      </c>
    </row>
    <row r="23" spans="1:10" x14ac:dyDescent="0.25">
      <c r="A23" s="26" t="s">
        <v>29</v>
      </c>
      <c r="B23" s="1"/>
      <c r="C23" s="1"/>
      <c r="D23" s="114">
        <v>545906</v>
      </c>
      <c r="E23" s="114">
        <v>32550</v>
      </c>
      <c r="F23" s="114">
        <v>18428</v>
      </c>
      <c r="G23" s="114">
        <v>529</v>
      </c>
      <c r="H23" s="74">
        <f>SUM(E23:G23)</f>
        <v>51507</v>
      </c>
      <c r="I23" s="75">
        <f>SUM(D23:G23)</f>
        <v>597413</v>
      </c>
    </row>
    <row r="24" spans="1:10" x14ac:dyDescent="0.25">
      <c r="A24" s="26" t="s">
        <v>75</v>
      </c>
      <c r="B24" s="1"/>
      <c r="C24" s="2"/>
      <c r="D24" s="125">
        <v>157213</v>
      </c>
      <c r="E24" s="125">
        <v>5053</v>
      </c>
      <c r="F24" s="125">
        <v>10385</v>
      </c>
      <c r="G24" s="125">
        <v>117</v>
      </c>
      <c r="H24" s="74">
        <f>SUM(E24:G24)</f>
        <v>15555</v>
      </c>
      <c r="I24" s="75">
        <f>SUM(D24:G24)</f>
        <v>172768</v>
      </c>
    </row>
    <row r="25" spans="1:10" ht="13.8" thickBot="1" x14ac:dyDescent="0.3">
      <c r="A25" s="27" t="s">
        <v>27</v>
      </c>
      <c r="B25" s="28"/>
      <c r="C25" s="29"/>
      <c r="D25" s="30">
        <f t="shared" ref="D25:I25" si="1">SUM(D20:D24)</f>
        <v>2342332</v>
      </c>
      <c r="E25" s="30">
        <f t="shared" si="1"/>
        <v>202941</v>
      </c>
      <c r="F25" s="30">
        <f t="shared" si="1"/>
        <v>66744</v>
      </c>
      <c r="G25" s="30">
        <f t="shared" si="1"/>
        <v>1350</v>
      </c>
      <c r="H25" s="30">
        <f t="shared" si="1"/>
        <v>271035</v>
      </c>
      <c r="I25" s="31">
        <f t="shared" si="1"/>
        <v>2613367</v>
      </c>
    </row>
    <row r="27" spans="1:10" ht="13.8" thickBot="1" x14ac:dyDescent="0.3"/>
    <row r="28" spans="1:10" x14ac:dyDescent="0.25">
      <c r="A28" s="65"/>
      <c r="B28" s="21"/>
      <c r="C28" s="21"/>
      <c r="D28" s="79"/>
      <c r="E28" s="79"/>
      <c r="F28" s="23" t="s">
        <v>32</v>
      </c>
      <c r="G28" s="79"/>
      <c r="H28" s="79"/>
      <c r="I28" s="73"/>
    </row>
    <row r="29" spans="1:10" x14ac:dyDescent="0.25">
      <c r="A29" s="24" t="s">
        <v>21</v>
      </c>
      <c r="B29" s="10"/>
      <c r="C29" s="11"/>
      <c r="D29" s="12" t="s">
        <v>22</v>
      </c>
      <c r="E29" s="12" t="s">
        <v>23</v>
      </c>
      <c r="F29" s="12" t="s">
        <v>24</v>
      </c>
      <c r="G29" s="12" t="s">
        <v>25</v>
      </c>
      <c r="H29" s="12" t="s">
        <v>26</v>
      </c>
      <c r="I29" s="25" t="s">
        <v>27</v>
      </c>
    </row>
    <row r="30" spans="1:10" x14ac:dyDescent="0.25">
      <c r="A30" s="26" t="s">
        <v>13</v>
      </c>
      <c r="B30" s="1"/>
      <c r="C30" s="2"/>
      <c r="D30" s="80">
        <f>D10/D20</f>
        <v>7.9208431955012634E-2</v>
      </c>
      <c r="E30" s="80">
        <f t="shared" ref="D30:G31" si="2">E10/E20</f>
        <v>0.26584707451133444</v>
      </c>
      <c r="F30" s="80">
        <f t="shared" si="2"/>
        <v>0.58060950576346126</v>
      </c>
      <c r="G30" s="80">
        <f t="shared" si="2"/>
        <v>0.9145299145299145</v>
      </c>
      <c r="H30" s="80">
        <f t="shared" ref="H30" si="3">H10/H20</f>
        <v>0.32147753851117028</v>
      </c>
      <c r="I30" s="81">
        <f>I10/I20</f>
        <v>0.1103906214857388</v>
      </c>
    </row>
    <row r="31" spans="1:10" x14ac:dyDescent="0.25">
      <c r="A31" s="26" t="s">
        <v>31</v>
      </c>
      <c r="B31" s="1"/>
      <c r="C31" s="2"/>
      <c r="D31" s="80">
        <f t="shared" si="2"/>
        <v>0.18618857438219127</v>
      </c>
      <c r="E31" s="80">
        <f t="shared" si="2"/>
        <v>0.30245084335103906</v>
      </c>
      <c r="F31" s="80">
        <f t="shared" si="2"/>
        <v>0.58900305470702585</v>
      </c>
      <c r="G31" s="80">
        <f t="shared" si="2"/>
        <v>0.94003868471953578</v>
      </c>
      <c r="H31" s="80">
        <f t="shared" ref="D31:I34" si="4">H11/H21</f>
        <v>0.35922395778522781</v>
      </c>
      <c r="I31" s="81">
        <f t="shared" si="4"/>
        <v>0.20341364860820113</v>
      </c>
      <c r="J31" s="119"/>
    </row>
    <row r="32" spans="1:10" x14ac:dyDescent="0.25">
      <c r="A32" s="26" t="s">
        <v>65</v>
      </c>
      <c r="B32" s="1"/>
      <c r="C32" s="2"/>
      <c r="D32" s="80">
        <f>D12/D22</f>
        <v>9.4825665741158319E-2</v>
      </c>
      <c r="E32" s="80">
        <f t="shared" si="4"/>
        <v>0.29756973717972213</v>
      </c>
      <c r="F32" s="80">
        <f>F12/F22</f>
        <v>0.49335002347050538</v>
      </c>
      <c r="G32" s="80">
        <f t="shared" si="4"/>
        <v>0.95714285714285718</v>
      </c>
      <c r="H32" s="80">
        <f t="shared" si="4"/>
        <v>0.33602039001837475</v>
      </c>
      <c r="I32" s="81">
        <f t="shared" si="4"/>
        <v>0.13219459558739124</v>
      </c>
    </row>
    <row r="33" spans="1:11" x14ac:dyDescent="0.25">
      <c r="A33" s="26" t="s">
        <v>29</v>
      </c>
      <c r="B33" s="1"/>
      <c r="C33" s="2"/>
      <c r="D33" s="80">
        <f t="shared" si="4"/>
        <v>0.14704546203925217</v>
      </c>
      <c r="E33" s="80">
        <f t="shared" si="4"/>
        <v>0.28758832565284176</v>
      </c>
      <c r="F33" s="80">
        <f t="shared" si="4"/>
        <v>0.49419361840677228</v>
      </c>
      <c r="G33" s="80">
        <f t="shared" si="4"/>
        <v>0.81474480151228734</v>
      </c>
      <c r="H33" s="80">
        <f t="shared" si="4"/>
        <v>0.36692100102898634</v>
      </c>
      <c r="I33" s="81">
        <f t="shared" si="4"/>
        <v>0.16600241374057811</v>
      </c>
    </row>
    <row r="34" spans="1:11" x14ac:dyDescent="0.25">
      <c r="A34" s="26" t="s">
        <v>75</v>
      </c>
      <c r="B34" s="1"/>
      <c r="C34" s="2"/>
      <c r="D34" s="80">
        <f t="shared" si="4"/>
        <v>2.4514512158663723E-2</v>
      </c>
      <c r="E34" s="80">
        <f t="shared" si="4"/>
        <v>3.2060162279833763E-2</v>
      </c>
      <c r="F34" s="80">
        <f t="shared" si="4"/>
        <v>1.7621569571497353E-2</v>
      </c>
      <c r="G34" s="80">
        <f t="shared" si="4"/>
        <v>1.7094017094017096E-2</v>
      </c>
      <c r="H34" s="80">
        <f t="shared" si="4"/>
        <v>2.2307939569270331E-2</v>
      </c>
      <c r="I34" s="81">
        <f t="shared" si="4"/>
        <v>2.4315845526949435E-2</v>
      </c>
    </row>
    <row r="35" spans="1:11" ht="13.8" thickBot="1" x14ac:dyDescent="0.3">
      <c r="A35" s="27" t="s">
        <v>27</v>
      </c>
      <c r="B35" s="28"/>
      <c r="C35" s="29"/>
      <c r="D35" s="53">
        <f t="shared" ref="D35:I35" si="5">D15/D25</f>
        <v>0.14753544757959161</v>
      </c>
      <c r="E35" s="53">
        <f t="shared" si="5"/>
        <v>0.28713271344873631</v>
      </c>
      <c r="F35" s="53">
        <f t="shared" si="5"/>
        <v>0.46396679851372408</v>
      </c>
      <c r="G35" s="53">
        <f t="shared" si="5"/>
        <v>0.80962962962962959</v>
      </c>
      <c r="H35" s="53">
        <f t="shared" si="5"/>
        <v>0.333281679487889</v>
      </c>
      <c r="I35" s="54">
        <f t="shared" si="5"/>
        <v>0.16679938179367843</v>
      </c>
    </row>
    <row r="37" spans="1:11" ht="13.8" thickBot="1" x14ac:dyDescent="0.3"/>
    <row r="38" spans="1:11" x14ac:dyDescent="0.25">
      <c r="A38" s="65"/>
      <c r="B38" s="21"/>
      <c r="C38" s="21"/>
      <c r="D38" s="79"/>
      <c r="E38" s="79"/>
      <c r="F38" s="23" t="s">
        <v>33</v>
      </c>
      <c r="G38" s="79"/>
      <c r="H38" s="79"/>
      <c r="I38" s="73"/>
    </row>
    <row r="39" spans="1:11" x14ac:dyDescent="0.25">
      <c r="A39" s="32" t="s">
        <v>21</v>
      </c>
      <c r="B39" s="16"/>
      <c r="C39" s="17"/>
      <c r="D39" s="18" t="s">
        <v>22</v>
      </c>
      <c r="E39" s="18" t="s">
        <v>23</v>
      </c>
      <c r="F39" s="18" t="s">
        <v>24</v>
      </c>
      <c r="G39" s="18" t="s">
        <v>25</v>
      </c>
      <c r="H39" s="18" t="s">
        <v>26</v>
      </c>
      <c r="I39" s="33" t="s">
        <v>27</v>
      </c>
      <c r="K39" s="128"/>
    </row>
    <row r="40" spans="1:11" x14ac:dyDescent="0.25">
      <c r="A40" s="26" t="s">
        <v>13</v>
      </c>
      <c r="B40" s="5"/>
      <c r="C40" s="5"/>
      <c r="D40" s="74">
        <v>58.6</v>
      </c>
      <c r="E40" s="74">
        <v>21.8</v>
      </c>
      <c r="F40" s="74">
        <v>236.6</v>
      </c>
      <c r="G40" s="74">
        <v>201.7</v>
      </c>
      <c r="H40" s="74">
        <f>SUM(E40:G40)</f>
        <v>460.09999999999997</v>
      </c>
      <c r="I40" s="75">
        <f>SUM(D40:G40)</f>
        <v>518.70000000000005</v>
      </c>
    </row>
    <row r="41" spans="1:11" s="56" customFormat="1" x14ac:dyDescent="0.25">
      <c r="A41" s="34" t="s">
        <v>31</v>
      </c>
      <c r="B41" s="57"/>
      <c r="C41" s="57"/>
      <c r="D41" s="76">
        <v>640.73</v>
      </c>
      <c r="E41" s="76">
        <v>88.22</v>
      </c>
      <c r="F41" s="76">
        <v>1123.8</v>
      </c>
      <c r="G41" s="82">
        <v>1044.73</v>
      </c>
      <c r="H41" s="74">
        <f t="shared" ref="H41:H44" si="6">SUM(E41:G41)</f>
        <v>2256.75</v>
      </c>
      <c r="I41" s="75">
        <f>SUM(D41:G41)</f>
        <v>2897.48</v>
      </c>
    </row>
    <row r="42" spans="1:11" x14ac:dyDescent="0.25">
      <c r="A42" s="34" t="s">
        <v>65</v>
      </c>
      <c r="B42" s="5"/>
      <c r="C42" s="5"/>
      <c r="D42" s="114">
        <v>50.4</v>
      </c>
      <c r="E42" s="114">
        <v>22</v>
      </c>
      <c r="F42" s="114">
        <v>151.6</v>
      </c>
      <c r="G42" s="114">
        <v>106.5</v>
      </c>
      <c r="H42" s="74">
        <f t="shared" si="6"/>
        <v>280.10000000000002</v>
      </c>
      <c r="I42" s="75">
        <f>SUM(D42:G42)</f>
        <v>330.5</v>
      </c>
    </row>
    <row r="43" spans="1:11" x14ac:dyDescent="0.25">
      <c r="A43" s="34" t="s">
        <v>29</v>
      </c>
      <c r="B43" s="5"/>
      <c r="C43" s="5"/>
      <c r="D43" s="74">
        <v>235.4</v>
      </c>
      <c r="E43" s="74">
        <v>24.1</v>
      </c>
      <c r="F43" s="74">
        <v>579.79999999999995</v>
      </c>
      <c r="G43" s="74">
        <v>531.79999999999995</v>
      </c>
      <c r="H43" s="74">
        <f t="shared" si="6"/>
        <v>1135.6999999999998</v>
      </c>
      <c r="I43" s="75">
        <f>SUM(D43:G43)</f>
        <v>1371.1</v>
      </c>
    </row>
    <row r="44" spans="1:11" x14ac:dyDescent="0.25">
      <c r="A44" s="26" t="s">
        <v>75</v>
      </c>
      <c r="B44" s="5"/>
      <c r="C44" s="6"/>
      <c r="D44" s="125">
        <v>10.8</v>
      </c>
      <c r="E44" s="125">
        <v>0.4</v>
      </c>
      <c r="F44" s="125">
        <v>2.8</v>
      </c>
      <c r="G44" s="125">
        <v>0.6</v>
      </c>
      <c r="H44" s="74">
        <f t="shared" si="6"/>
        <v>3.8</v>
      </c>
      <c r="I44" s="75">
        <f>SUM(D44:G44)</f>
        <v>14.6</v>
      </c>
    </row>
    <row r="45" spans="1:11" ht="13.8" thickBot="1" x14ac:dyDescent="0.3">
      <c r="A45" s="35" t="s">
        <v>27</v>
      </c>
      <c r="B45" s="36"/>
      <c r="C45" s="37"/>
      <c r="D45" s="30">
        <f t="shared" ref="D45:I45" si="7">SUM(D40:D44)</f>
        <v>995.93</v>
      </c>
      <c r="E45" s="30">
        <f t="shared" si="7"/>
        <v>156.51999999999998</v>
      </c>
      <c r="F45" s="30">
        <f t="shared" si="7"/>
        <v>2094.6</v>
      </c>
      <c r="G45" s="30">
        <f t="shared" si="7"/>
        <v>1885.33</v>
      </c>
      <c r="H45" s="30">
        <f t="shared" si="7"/>
        <v>4136.45</v>
      </c>
      <c r="I45" s="31">
        <f t="shared" si="7"/>
        <v>5132.380000000001</v>
      </c>
    </row>
    <row r="46" spans="1:11" x14ac:dyDescent="0.25">
      <c r="A46" s="67"/>
      <c r="B46" s="8"/>
      <c r="C46" s="8"/>
      <c r="D46" s="67"/>
      <c r="E46" s="67"/>
      <c r="F46" s="67"/>
      <c r="G46" s="67"/>
      <c r="H46" s="67"/>
      <c r="I46" s="67"/>
    </row>
    <row r="47" spans="1:11" ht="13.8" thickBot="1" x14ac:dyDescent="0.3">
      <c r="A47" s="68"/>
      <c r="B47" s="7"/>
      <c r="C47" s="7"/>
      <c r="D47" s="68"/>
      <c r="E47" s="68"/>
      <c r="F47" s="68"/>
      <c r="G47" s="68"/>
      <c r="H47" s="68"/>
      <c r="I47" s="68"/>
    </row>
    <row r="48" spans="1:11" x14ac:dyDescent="0.25">
      <c r="A48" s="65"/>
      <c r="B48" s="21"/>
      <c r="C48" s="21"/>
      <c r="D48" s="79"/>
      <c r="E48" s="79"/>
      <c r="F48" s="23" t="s">
        <v>34</v>
      </c>
      <c r="G48" s="79"/>
      <c r="H48" s="79"/>
      <c r="I48" s="73"/>
    </row>
    <row r="49" spans="1:10" x14ac:dyDescent="0.25">
      <c r="A49" s="32" t="s">
        <v>21</v>
      </c>
      <c r="B49" s="16"/>
      <c r="C49" s="17"/>
      <c r="D49" s="18" t="s">
        <v>22</v>
      </c>
      <c r="E49" s="18" t="s">
        <v>23</v>
      </c>
      <c r="F49" s="18" t="s">
        <v>24</v>
      </c>
      <c r="G49" s="18" t="s">
        <v>25</v>
      </c>
      <c r="H49" s="18" t="s">
        <v>26</v>
      </c>
      <c r="I49" s="33" t="s">
        <v>27</v>
      </c>
    </row>
    <row r="50" spans="1:10" x14ac:dyDescent="0.25">
      <c r="A50" s="26" t="s">
        <v>13</v>
      </c>
      <c r="B50" s="5"/>
      <c r="C50" s="5"/>
      <c r="D50" s="74">
        <v>773.3</v>
      </c>
      <c r="E50" s="74">
        <v>70.900000000000006</v>
      </c>
      <c r="F50" s="74">
        <v>326.60000000000002</v>
      </c>
      <c r="G50" s="122">
        <v>211.3</v>
      </c>
      <c r="H50" s="74">
        <f>SUM(E50:G50)</f>
        <v>608.79999999999995</v>
      </c>
      <c r="I50" s="60">
        <f>SUM(D50:G50)</f>
        <v>1382.1</v>
      </c>
    </row>
    <row r="51" spans="1:10" s="56" customFormat="1" x14ac:dyDescent="0.25">
      <c r="A51" s="34" t="s">
        <v>31</v>
      </c>
      <c r="B51" s="57"/>
      <c r="C51" s="57"/>
      <c r="D51" s="76">
        <v>3435.77</v>
      </c>
      <c r="E51" s="76">
        <v>305.13</v>
      </c>
      <c r="F51" s="76">
        <v>1562.71</v>
      </c>
      <c r="G51" s="76">
        <v>1079.3599999999999</v>
      </c>
      <c r="H51" s="74">
        <f>SUM(E51:G51)</f>
        <v>2947.2</v>
      </c>
      <c r="I51" s="60">
        <f>SUM(D51:G51)</f>
        <v>6382.97</v>
      </c>
    </row>
    <row r="52" spans="1:10" x14ac:dyDescent="0.25">
      <c r="A52" s="34" t="s">
        <v>65</v>
      </c>
      <c r="B52" s="5"/>
      <c r="C52" s="5"/>
      <c r="D52" s="76">
        <v>516.9</v>
      </c>
      <c r="E52" s="76">
        <v>61.3</v>
      </c>
      <c r="F52" s="76">
        <v>215.4</v>
      </c>
      <c r="G52" s="76">
        <v>108.1</v>
      </c>
      <c r="H52" s="84">
        <f>SUM(E52:G52)</f>
        <v>384.79999999999995</v>
      </c>
      <c r="I52" s="60">
        <f>SUM(D52:G52)</f>
        <v>901.69999999999993</v>
      </c>
    </row>
    <row r="53" spans="1:10" x14ac:dyDescent="0.25">
      <c r="A53" s="34" t="s">
        <v>29</v>
      </c>
      <c r="B53" s="5"/>
      <c r="C53" s="5"/>
      <c r="D53" s="74">
        <v>1576.9</v>
      </c>
      <c r="E53" s="74">
        <v>72.8</v>
      </c>
      <c r="F53" s="74">
        <v>823.5</v>
      </c>
      <c r="G53" s="74">
        <v>593.1</v>
      </c>
      <c r="H53" s="74">
        <f>SUM(E53:G53)</f>
        <v>1489.4</v>
      </c>
      <c r="I53" s="60">
        <f>SUM(D53:G53)</f>
        <v>3066.2999999999997</v>
      </c>
    </row>
    <row r="54" spans="1:10" x14ac:dyDescent="0.25">
      <c r="A54" s="26" t="s">
        <v>75</v>
      </c>
      <c r="B54" s="5"/>
      <c r="C54" s="6"/>
      <c r="D54" s="125">
        <v>474.4</v>
      </c>
      <c r="E54" s="125">
        <v>13.4</v>
      </c>
      <c r="F54" s="125">
        <v>165.3</v>
      </c>
      <c r="G54" s="125">
        <v>36</v>
      </c>
      <c r="H54" s="74">
        <f>SUM(E54:G54)</f>
        <v>214.70000000000002</v>
      </c>
      <c r="I54" s="60">
        <f>SUM(D54:G54)</f>
        <v>689.09999999999991</v>
      </c>
    </row>
    <row r="55" spans="1:10" ht="13.8" thickBot="1" x14ac:dyDescent="0.3">
      <c r="A55" s="35" t="s">
        <v>27</v>
      </c>
      <c r="B55" s="36"/>
      <c r="C55" s="37"/>
      <c r="D55" s="30">
        <f t="shared" ref="D55:I55" si="8">SUM(D50:D54)</f>
        <v>6777.2699999999986</v>
      </c>
      <c r="E55" s="30">
        <f t="shared" si="8"/>
        <v>523.53</v>
      </c>
      <c r="F55" s="30">
        <f t="shared" si="8"/>
        <v>3093.51</v>
      </c>
      <c r="G55" s="30">
        <f t="shared" si="8"/>
        <v>2027.8599999999997</v>
      </c>
      <c r="H55" s="30">
        <f t="shared" si="8"/>
        <v>5644.9000000000005</v>
      </c>
      <c r="I55" s="31">
        <f t="shared" si="8"/>
        <v>12422.17</v>
      </c>
    </row>
    <row r="56" spans="1:10" x14ac:dyDescent="0.25">
      <c r="A56" s="67"/>
      <c r="B56" s="8"/>
      <c r="C56" s="8"/>
      <c r="D56" s="67"/>
      <c r="E56" s="67"/>
      <c r="F56" s="67"/>
      <c r="G56" s="67"/>
      <c r="H56" s="67"/>
      <c r="I56" s="67"/>
    </row>
    <row r="57" spans="1:10" ht="13.8" thickBot="1" x14ac:dyDescent="0.3"/>
    <row r="58" spans="1:10" x14ac:dyDescent="0.25">
      <c r="A58" s="65"/>
      <c r="B58" s="21"/>
      <c r="C58" s="21"/>
      <c r="D58" s="79"/>
      <c r="E58" s="79"/>
      <c r="F58" s="23" t="s">
        <v>35</v>
      </c>
      <c r="G58" s="79"/>
      <c r="H58" s="79"/>
      <c r="I58" s="73"/>
    </row>
    <row r="59" spans="1:10" x14ac:dyDescent="0.25">
      <c r="A59" s="32" t="s">
        <v>21</v>
      </c>
      <c r="B59" s="10"/>
      <c r="C59" s="11"/>
      <c r="D59" s="18" t="s">
        <v>22</v>
      </c>
      <c r="E59" s="18" t="s">
        <v>23</v>
      </c>
      <c r="F59" s="18" t="s">
        <v>24</v>
      </c>
      <c r="G59" s="18" t="s">
        <v>25</v>
      </c>
      <c r="H59" s="18" t="s">
        <v>26</v>
      </c>
      <c r="I59" s="33" t="s">
        <v>27</v>
      </c>
    </row>
    <row r="60" spans="1:10" x14ac:dyDescent="0.25">
      <c r="A60" s="26" t="s">
        <v>13</v>
      </c>
      <c r="B60" s="1"/>
      <c r="C60" s="2"/>
      <c r="D60" s="80">
        <f>D40/D50</f>
        <v>7.5779128410707358E-2</v>
      </c>
      <c r="E60" s="80">
        <f t="shared" ref="E60:I60" si="9">E40/E50</f>
        <v>0.30747531734837796</v>
      </c>
      <c r="F60" s="80">
        <f t="shared" si="9"/>
        <v>0.7244335578689528</v>
      </c>
      <c r="G60" s="80">
        <f t="shared" si="9"/>
        <v>0.95456696639848548</v>
      </c>
      <c r="H60" s="80">
        <f t="shared" si="9"/>
        <v>0.75574901445466491</v>
      </c>
      <c r="I60" s="81">
        <f t="shared" si="9"/>
        <v>0.37529845886694169</v>
      </c>
    </row>
    <row r="61" spans="1:10" x14ac:dyDescent="0.25">
      <c r="A61" s="34" t="s">
        <v>31</v>
      </c>
      <c r="B61" s="1"/>
      <c r="C61" s="2"/>
      <c r="D61" s="80">
        <f>D41/D51</f>
        <v>0.18648803616074416</v>
      </c>
      <c r="E61" s="80">
        <f>E41/E51</f>
        <v>0.28912266902631667</v>
      </c>
      <c r="F61" s="80">
        <f>F41/F51</f>
        <v>0.71913534820920066</v>
      </c>
      <c r="G61" s="80">
        <f>G41/G51</f>
        <v>0.96791617254669449</v>
      </c>
      <c r="H61" s="80">
        <f>H41/H51</f>
        <v>0.76572679153094469</v>
      </c>
      <c r="I61" s="81">
        <f t="shared" ref="H61:I64" si="10">I41/I51</f>
        <v>0.4539391537168434</v>
      </c>
      <c r="J61" s="119"/>
    </row>
    <row r="62" spans="1:10" x14ac:dyDescent="0.25">
      <c r="A62" s="34" t="s">
        <v>65</v>
      </c>
      <c r="B62" s="1"/>
      <c r="C62" s="2"/>
      <c r="D62" s="80">
        <f>D42/D52</f>
        <v>9.7504352872896119E-2</v>
      </c>
      <c r="E62" s="80">
        <f t="shared" ref="D62:G64" si="11">E42/E52</f>
        <v>0.35889070146818924</v>
      </c>
      <c r="F62" s="80">
        <f t="shared" si="11"/>
        <v>0.70380687093779015</v>
      </c>
      <c r="G62" s="80">
        <f>G42/G52</f>
        <v>0.98519888991674376</v>
      </c>
      <c r="H62" s="80">
        <f>H42/H52</f>
        <v>0.72791060291060306</v>
      </c>
      <c r="I62" s="81">
        <f t="shared" si="10"/>
        <v>0.36652988798935349</v>
      </c>
    </row>
    <row r="63" spans="1:10" x14ac:dyDescent="0.25">
      <c r="A63" s="34" t="s">
        <v>29</v>
      </c>
      <c r="B63" s="1"/>
      <c r="C63" s="2"/>
      <c r="D63" s="80">
        <f t="shared" si="11"/>
        <v>0.14928023336926882</v>
      </c>
      <c r="E63" s="80">
        <f t="shared" si="11"/>
        <v>0.33104395604395609</v>
      </c>
      <c r="F63" s="80">
        <f t="shared" si="11"/>
        <v>0.70406800242865808</v>
      </c>
      <c r="G63" s="80">
        <f t="shared" si="11"/>
        <v>0.89664474793458093</v>
      </c>
      <c r="H63" s="80">
        <f t="shared" si="10"/>
        <v>0.76252182086746323</v>
      </c>
      <c r="I63" s="81">
        <f t="shared" si="10"/>
        <v>0.44715128982813163</v>
      </c>
    </row>
    <row r="64" spans="1:10" x14ac:dyDescent="0.25">
      <c r="A64" s="26" t="s">
        <v>75</v>
      </c>
      <c r="B64" s="1"/>
      <c r="C64" s="2"/>
      <c r="D64" s="80">
        <f t="shared" si="11"/>
        <v>2.276559865092749E-2</v>
      </c>
      <c r="E64" s="80">
        <f t="shared" si="11"/>
        <v>2.9850746268656716E-2</v>
      </c>
      <c r="F64" s="80">
        <f t="shared" si="11"/>
        <v>1.6938898971566845E-2</v>
      </c>
      <c r="G64" s="80">
        <f t="shared" si="11"/>
        <v>1.6666666666666666E-2</v>
      </c>
      <c r="H64" s="80">
        <f t="shared" si="10"/>
        <v>1.7699115044247784E-2</v>
      </c>
      <c r="I64" s="81">
        <f t="shared" si="10"/>
        <v>2.1187055579741695E-2</v>
      </c>
    </row>
    <row r="65" spans="1:11" ht="13.8" thickBot="1" x14ac:dyDescent="0.3">
      <c r="A65" s="35" t="s">
        <v>27</v>
      </c>
      <c r="B65" s="28"/>
      <c r="C65" s="29"/>
      <c r="D65" s="53">
        <f t="shared" ref="D65:I65" si="12">D45/D55</f>
        <v>0.14695150112065775</v>
      </c>
      <c r="E65" s="53">
        <f t="shared" si="12"/>
        <v>0.29897045059499933</v>
      </c>
      <c r="F65" s="53">
        <f t="shared" si="12"/>
        <v>0.67709495039615186</v>
      </c>
      <c r="G65" s="53">
        <f t="shared" si="12"/>
        <v>0.92971408282623069</v>
      </c>
      <c r="H65" s="53">
        <f t="shared" si="12"/>
        <v>0.73277648851175392</v>
      </c>
      <c r="I65" s="54">
        <f t="shared" si="12"/>
        <v>0.41316291759008295</v>
      </c>
    </row>
    <row r="66" spans="1:11" x14ac:dyDescent="0.25">
      <c r="A66" s="67"/>
      <c r="D66" s="85"/>
      <c r="E66" s="85"/>
      <c r="F66" s="85"/>
      <c r="G66" s="85"/>
      <c r="H66" s="85"/>
      <c r="I66" s="85"/>
    </row>
    <row r="67" spans="1:11" ht="13.8" thickBot="1" x14ac:dyDescent="0.3"/>
    <row r="68" spans="1:11" x14ac:dyDescent="0.25">
      <c r="A68" s="65"/>
      <c r="B68" s="21"/>
      <c r="C68" s="21"/>
      <c r="D68" s="79"/>
      <c r="E68" s="79"/>
      <c r="F68" s="23" t="s">
        <v>36</v>
      </c>
      <c r="G68" s="79"/>
      <c r="H68" s="79"/>
      <c r="I68" s="73"/>
    </row>
    <row r="69" spans="1:11" x14ac:dyDescent="0.25">
      <c r="A69" s="32" t="s">
        <v>21</v>
      </c>
      <c r="B69" s="10"/>
      <c r="C69" s="11"/>
      <c r="D69" s="18" t="s">
        <v>22</v>
      </c>
      <c r="E69" s="18" t="s">
        <v>23</v>
      </c>
      <c r="F69" s="18" t="s">
        <v>24</v>
      </c>
      <c r="G69" s="15" t="s">
        <v>25</v>
      </c>
      <c r="H69" s="19" t="s">
        <v>26</v>
      </c>
      <c r="I69" s="38" t="s">
        <v>27</v>
      </c>
    </row>
    <row r="70" spans="1:11" x14ac:dyDescent="0.25">
      <c r="A70" s="26" t="s">
        <v>13</v>
      </c>
      <c r="B70" s="1"/>
      <c r="C70" s="1"/>
      <c r="D70" s="86">
        <v>40</v>
      </c>
      <c r="E70" s="86">
        <v>35</v>
      </c>
      <c r="F70" s="86">
        <v>33</v>
      </c>
      <c r="G70" s="86">
        <v>16</v>
      </c>
      <c r="H70" s="131">
        <f>SUM(E70:G70)</f>
        <v>84</v>
      </c>
      <c r="I70" s="132">
        <f>SUM(D70:G70)</f>
        <v>124</v>
      </c>
    </row>
    <row r="71" spans="1:11" s="56" customFormat="1" x14ac:dyDescent="0.25">
      <c r="A71" s="34" t="s">
        <v>31</v>
      </c>
      <c r="B71" s="55"/>
      <c r="C71" s="55"/>
      <c r="D71" s="77">
        <v>67</v>
      </c>
      <c r="E71" s="77">
        <v>68</v>
      </c>
      <c r="F71" s="77">
        <v>55</v>
      </c>
      <c r="G71" s="77">
        <v>19</v>
      </c>
      <c r="H71" s="131">
        <f t="shared" ref="H71:H74" si="13">SUM(E71:G71)</f>
        <v>142</v>
      </c>
      <c r="I71" s="132">
        <f t="shared" ref="I71:I74" si="14">SUM(D71:G71)</f>
        <v>209</v>
      </c>
    </row>
    <row r="72" spans="1:11" x14ac:dyDescent="0.25">
      <c r="A72" s="34" t="s">
        <v>65</v>
      </c>
      <c r="B72" s="1"/>
      <c r="C72" s="1"/>
      <c r="D72" s="87">
        <v>51</v>
      </c>
      <c r="E72" s="87">
        <v>53</v>
      </c>
      <c r="F72" s="87">
        <v>45</v>
      </c>
      <c r="G72" s="87">
        <v>17</v>
      </c>
      <c r="H72" s="131">
        <f t="shared" si="13"/>
        <v>115</v>
      </c>
      <c r="I72" s="132">
        <f t="shared" si="14"/>
        <v>166</v>
      </c>
    </row>
    <row r="73" spans="1:11" x14ac:dyDescent="0.25">
      <c r="A73" s="34" t="s">
        <v>29</v>
      </c>
      <c r="B73" s="1"/>
      <c r="C73" s="1"/>
      <c r="D73" s="87">
        <v>62</v>
      </c>
      <c r="E73" s="87">
        <v>57</v>
      </c>
      <c r="F73" s="87">
        <v>57</v>
      </c>
      <c r="G73" s="87">
        <v>25</v>
      </c>
      <c r="H73" s="131">
        <f t="shared" si="13"/>
        <v>139</v>
      </c>
      <c r="I73" s="132">
        <f t="shared" si="14"/>
        <v>201</v>
      </c>
    </row>
    <row r="74" spans="1:11" x14ac:dyDescent="0.25">
      <c r="A74" s="26" t="s">
        <v>75</v>
      </c>
      <c r="B74" s="1"/>
      <c r="C74" s="2"/>
      <c r="D74" s="126">
        <v>8</v>
      </c>
      <c r="E74" s="126">
        <v>5</v>
      </c>
      <c r="F74" s="126">
        <v>3</v>
      </c>
      <c r="G74" s="127">
        <v>1</v>
      </c>
      <c r="H74" s="131">
        <f t="shared" si="13"/>
        <v>9</v>
      </c>
      <c r="I74" s="132">
        <f t="shared" si="14"/>
        <v>17</v>
      </c>
    </row>
    <row r="75" spans="1:11" ht="13.8" thickBot="1" x14ac:dyDescent="0.3">
      <c r="A75" s="35" t="s">
        <v>27</v>
      </c>
      <c r="B75" s="28"/>
      <c r="C75" s="29"/>
      <c r="D75" s="133">
        <f>SUM(D70:D74)</f>
        <v>228</v>
      </c>
      <c r="E75" s="133">
        <f t="shared" ref="E75:I75" si="15">SUM(E70:E74)</f>
        <v>218</v>
      </c>
      <c r="F75" s="133">
        <f t="shared" si="15"/>
        <v>193</v>
      </c>
      <c r="G75" s="133">
        <f t="shared" si="15"/>
        <v>78</v>
      </c>
      <c r="H75" s="133">
        <f t="shared" si="15"/>
        <v>489</v>
      </c>
      <c r="I75" s="133">
        <f t="shared" si="15"/>
        <v>717</v>
      </c>
      <c r="J75" s="134"/>
    </row>
    <row r="76" spans="1:11" x14ac:dyDescent="0.25">
      <c r="F76" s="72" t="s">
        <v>37</v>
      </c>
    </row>
    <row r="78" spans="1:11" x14ac:dyDescent="0.25">
      <c r="F78" s="4" t="s">
        <v>12</v>
      </c>
    </row>
    <row r="80" spans="1:11" x14ac:dyDescent="0.25">
      <c r="F80" s="4" t="s">
        <v>38</v>
      </c>
      <c r="K80" s="3" t="s">
        <v>80</v>
      </c>
    </row>
    <row r="81" spans="1:11" x14ac:dyDescent="0.25">
      <c r="F81" s="72" t="s">
        <v>39</v>
      </c>
      <c r="K81" s="3" t="s">
        <v>81</v>
      </c>
    </row>
    <row r="82" spans="1:11" ht="13.8" thickBot="1" x14ac:dyDescent="0.3"/>
    <row r="83" spans="1:11" x14ac:dyDescent="0.25">
      <c r="A83" s="39" t="s">
        <v>21</v>
      </c>
      <c r="B83" s="40"/>
      <c r="C83" s="41"/>
      <c r="D83" s="42" t="s">
        <v>22</v>
      </c>
      <c r="E83" s="42" t="s">
        <v>23</v>
      </c>
      <c r="F83" s="42" t="s">
        <v>24</v>
      </c>
      <c r="G83" s="42" t="s">
        <v>25</v>
      </c>
      <c r="H83" s="42" t="s">
        <v>26</v>
      </c>
      <c r="I83" s="43" t="s">
        <v>27</v>
      </c>
    </row>
    <row r="84" spans="1:11" x14ac:dyDescent="0.25">
      <c r="A84" s="26" t="s">
        <v>14</v>
      </c>
      <c r="B84" s="1"/>
      <c r="C84" s="1"/>
      <c r="D84" s="58">
        <v>266</v>
      </c>
      <c r="E84" s="59">
        <v>103</v>
      </c>
      <c r="F84" s="59">
        <v>44</v>
      </c>
      <c r="G84" s="59">
        <v>44</v>
      </c>
      <c r="H84" s="58">
        <f>E84+F84+G84</f>
        <v>191</v>
      </c>
      <c r="I84" s="60">
        <f>D84+E84+F84+G84</f>
        <v>457</v>
      </c>
    </row>
    <row r="85" spans="1:11" x14ac:dyDescent="0.25">
      <c r="A85" s="26" t="s">
        <v>15</v>
      </c>
      <c r="B85" s="1"/>
      <c r="C85" s="1"/>
      <c r="D85" s="58">
        <v>23</v>
      </c>
      <c r="E85" s="59">
        <v>105</v>
      </c>
      <c r="F85" s="59">
        <v>46</v>
      </c>
      <c r="G85" s="59">
        <v>52</v>
      </c>
      <c r="H85" s="58">
        <f>E85+F85+G85</f>
        <v>203</v>
      </c>
      <c r="I85" s="60">
        <f t="shared" ref="I85:I93" si="16">D85+E85+F85+G85</f>
        <v>226</v>
      </c>
    </row>
    <row r="86" spans="1:11" s="56" customFormat="1" x14ac:dyDescent="0.25">
      <c r="A86" s="26" t="s">
        <v>40</v>
      </c>
      <c r="B86" s="55"/>
      <c r="C86" s="55"/>
      <c r="D86" s="61">
        <v>9425</v>
      </c>
      <c r="E86" s="62">
        <v>366</v>
      </c>
      <c r="F86" s="61">
        <v>235</v>
      </c>
      <c r="G86" s="63">
        <v>4</v>
      </c>
      <c r="H86" s="58">
        <f t="shared" ref="H86:H93" si="17">E86+F86+G86</f>
        <v>605</v>
      </c>
      <c r="I86" s="60">
        <f t="shared" si="16"/>
        <v>10030</v>
      </c>
    </row>
    <row r="87" spans="1:11" s="56" customFormat="1" x14ac:dyDescent="0.25">
      <c r="A87" s="26" t="s">
        <v>41</v>
      </c>
      <c r="B87" s="55"/>
      <c r="C87" s="55"/>
      <c r="D87" s="61">
        <v>7824</v>
      </c>
      <c r="E87" s="62">
        <v>239</v>
      </c>
      <c r="F87" s="61">
        <v>246</v>
      </c>
      <c r="G87" s="63">
        <v>6</v>
      </c>
      <c r="H87" s="58">
        <f t="shared" si="17"/>
        <v>491</v>
      </c>
      <c r="I87" s="60">
        <f t="shared" si="16"/>
        <v>8315</v>
      </c>
    </row>
    <row r="88" spans="1:11" x14ac:dyDescent="0.25">
      <c r="A88" s="26" t="s">
        <v>66</v>
      </c>
      <c r="B88" s="1"/>
      <c r="C88" s="1"/>
      <c r="D88" s="61">
        <v>302</v>
      </c>
      <c r="E88" s="62">
        <v>13</v>
      </c>
      <c r="F88" s="61">
        <v>5</v>
      </c>
      <c r="G88" s="63">
        <v>0</v>
      </c>
      <c r="H88" s="58">
        <f t="shared" si="17"/>
        <v>18</v>
      </c>
      <c r="I88" s="60">
        <f t="shared" si="16"/>
        <v>320</v>
      </c>
    </row>
    <row r="89" spans="1:11" x14ac:dyDescent="0.25">
      <c r="A89" s="26" t="s">
        <v>67</v>
      </c>
      <c r="B89" s="1"/>
      <c r="C89" s="1"/>
      <c r="D89" s="61">
        <v>230</v>
      </c>
      <c r="E89" s="62">
        <v>70</v>
      </c>
      <c r="F89" s="61">
        <v>93</v>
      </c>
      <c r="G89" s="63">
        <v>1</v>
      </c>
      <c r="H89" s="58">
        <f t="shared" si="17"/>
        <v>164</v>
      </c>
      <c r="I89" s="60">
        <f t="shared" si="16"/>
        <v>394</v>
      </c>
    </row>
    <row r="90" spans="1:11" x14ac:dyDescent="0.25">
      <c r="A90" s="26" t="s">
        <v>42</v>
      </c>
      <c r="B90" s="1"/>
      <c r="C90" s="1"/>
      <c r="D90" s="58">
        <v>1163</v>
      </c>
      <c r="E90" s="58">
        <v>47</v>
      </c>
      <c r="F90" s="58">
        <v>86</v>
      </c>
      <c r="G90" s="58">
        <v>2</v>
      </c>
      <c r="H90" s="58">
        <f t="shared" si="17"/>
        <v>135</v>
      </c>
      <c r="I90" s="60">
        <f t="shared" si="16"/>
        <v>1298</v>
      </c>
    </row>
    <row r="91" spans="1:11" x14ac:dyDescent="0.25">
      <c r="A91" s="26" t="s">
        <v>43</v>
      </c>
      <c r="B91" s="1"/>
      <c r="C91" s="1"/>
      <c r="D91" s="58">
        <v>1233</v>
      </c>
      <c r="E91" s="58">
        <v>148</v>
      </c>
      <c r="F91" s="58">
        <v>146</v>
      </c>
      <c r="G91" s="58">
        <v>5</v>
      </c>
      <c r="H91" s="58">
        <f t="shared" si="17"/>
        <v>299</v>
      </c>
      <c r="I91" s="60">
        <f t="shared" si="16"/>
        <v>1532</v>
      </c>
    </row>
    <row r="92" spans="1:11" x14ac:dyDescent="0.25">
      <c r="A92" s="26" t="s">
        <v>76</v>
      </c>
      <c r="B92" s="1"/>
      <c r="C92" s="1"/>
      <c r="D92" s="122">
        <v>143</v>
      </c>
      <c r="E92" s="122">
        <v>5</v>
      </c>
      <c r="F92" s="122">
        <v>24</v>
      </c>
      <c r="G92" s="122">
        <v>0</v>
      </c>
      <c r="H92" s="58">
        <f t="shared" si="17"/>
        <v>29</v>
      </c>
      <c r="I92" s="60">
        <f t="shared" si="16"/>
        <v>172</v>
      </c>
    </row>
    <row r="93" spans="1:11" x14ac:dyDescent="0.25">
      <c r="A93" s="26" t="s">
        <v>77</v>
      </c>
      <c r="B93" s="1"/>
      <c r="C93" s="2"/>
      <c r="D93" s="122">
        <v>56</v>
      </c>
      <c r="E93" s="122">
        <v>5</v>
      </c>
      <c r="F93" s="122">
        <v>24</v>
      </c>
      <c r="G93" s="122">
        <v>0</v>
      </c>
      <c r="H93" s="58">
        <f t="shared" si="17"/>
        <v>29</v>
      </c>
      <c r="I93" s="60">
        <f t="shared" si="16"/>
        <v>85</v>
      </c>
    </row>
    <row r="94" spans="1:11" x14ac:dyDescent="0.25">
      <c r="A94" s="44" t="s">
        <v>44</v>
      </c>
      <c r="B94" s="13"/>
      <c r="C94" s="14"/>
      <c r="D94" s="20">
        <f>D84+D86+D88+D90+D92</f>
        <v>11299</v>
      </c>
      <c r="E94" s="20">
        <f t="shared" ref="E94:H94" si="18">E84+E86+E88+E90+E92</f>
        <v>534</v>
      </c>
      <c r="F94" s="20">
        <f t="shared" si="18"/>
        <v>394</v>
      </c>
      <c r="G94" s="20">
        <f t="shared" si="18"/>
        <v>50</v>
      </c>
      <c r="H94" s="20">
        <f t="shared" si="18"/>
        <v>978</v>
      </c>
      <c r="I94" s="20">
        <f>SUM(D94:H94)</f>
        <v>13255</v>
      </c>
    </row>
    <row r="95" spans="1:11" ht="13.8" thickBot="1" x14ac:dyDescent="0.3">
      <c r="A95" s="27" t="s">
        <v>45</v>
      </c>
      <c r="B95" s="45"/>
      <c r="C95" s="46"/>
      <c r="D95" s="47">
        <f>D85+D87+D89+D91+D93</f>
        <v>9366</v>
      </c>
      <c r="E95" s="47">
        <f t="shared" ref="E95:H95" si="19">E85+E87+E89+E91+E93</f>
        <v>567</v>
      </c>
      <c r="F95" s="47">
        <f t="shared" si="19"/>
        <v>555</v>
      </c>
      <c r="G95" s="47">
        <f t="shared" si="19"/>
        <v>64</v>
      </c>
      <c r="H95" s="47">
        <f t="shared" si="19"/>
        <v>1186</v>
      </c>
      <c r="I95" s="52">
        <f>+SUM(D95:G95)</f>
        <v>10552</v>
      </c>
    </row>
    <row r="96" spans="1:11" x14ac:dyDescent="0.25">
      <c r="A96" s="69"/>
      <c r="I96" s="90"/>
    </row>
    <row r="97" spans="1:9" ht="13.8" thickBot="1" x14ac:dyDescent="0.3">
      <c r="A97" s="70"/>
      <c r="B97" s="51"/>
      <c r="C97" s="51"/>
      <c r="D97" s="91"/>
      <c r="E97" s="91"/>
      <c r="F97" s="91"/>
      <c r="G97" s="91"/>
      <c r="H97" s="91"/>
      <c r="I97" s="92"/>
    </row>
    <row r="98" spans="1:9" x14ac:dyDescent="0.25">
      <c r="A98" s="65"/>
      <c r="B98" s="21"/>
      <c r="C98" s="21"/>
      <c r="D98" s="79"/>
      <c r="E98" s="79"/>
      <c r="F98" s="23" t="s">
        <v>46</v>
      </c>
      <c r="G98" s="79"/>
      <c r="H98" s="79"/>
      <c r="I98" s="73"/>
    </row>
    <row r="99" spans="1:9" x14ac:dyDescent="0.25">
      <c r="A99" s="69"/>
      <c r="C99" t="s">
        <v>47</v>
      </c>
      <c r="I99" s="90"/>
    </row>
    <row r="100" spans="1:9" ht="12.75" customHeight="1" x14ac:dyDescent="0.25">
      <c r="A100" s="139" t="s">
        <v>48</v>
      </c>
      <c r="B100" s="140"/>
      <c r="C100" s="140"/>
      <c r="D100" s="140"/>
      <c r="E100" s="140"/>
      <c r="F100" s="140"/>
      <c r="G100" s="140"/>
      <c r="H100" s="140"/>
      <c r="I100" s="141"/>
    </row>
    <row r="101" spans="1:9" x14ac:dyDescent="0.25">
      <c r="A101" s="69"/>
      <c r="F101" s="72"/>
      <c r="I101" s="90"/>
    </row>
    <row r="102" spans="1:9" x14ac:dyDescent="0.25">
      <c r="A102" s="69"/>
      <c r="G102" s="93" t="s">
        <v>2</v>
      </c>
      <c r="H102" s="88" t="s">
        <v>3</v>
      </c>
      <c r="I102" s="94" t="s">
        <v>27</v>
      </c>
    </row>
    <row r="103" spans="1:9" x14ac:dyDescent="0.25">
      <c r="A103" s="66" t="s">
        <v>49</v>
      </c>
      <c r="B103" s="1"/>
      <c r="C103" s="1"/>
      <c r="D103" s="95"/>
      <c r="E103" s="95"/>
      <c r="F103" s="96"/>
      <c r="G103" s="76">
        <v>12518</v>
      </c>
      <c r="H103" s="97">
        <v>8562</v>
      </c>
      <c r="I103" s="78">
        <f>SUM(G103:H103)</f>
        <v>21080</v>
      </c>
    </row>
    <row r="104" spans="1:9" x14ac:dyDescent="0.25">
      <c r="A104" s="66" t="s">
        <v>0</v>
      </c>
      <c r="B104" s="1"/>
      <c r="C104" s="1"/>
      <c r="D104" s="95"/>
      <c r="E104" s="95"/>
      <c r="F104" s="96"/>
      <c r="G104" s="76">
        <v>58028</v>
      </c>
      <c r="H104" s="97">
        <v>52992</v>
      </c>
      <c r="I104" s="78">
        <f>SUM(G104:H104)</f>
        <v>111020</v>
      </c>
    </row>
    <row r="105" spans="1:9" x14ac:dyDescent="0.25">
      <c r="A105" s="66" t="s">
        <v>1</v>
      </c>
      <c r="B105" s="1"/>
      <c r="C105" s="1"/>
      <c r="D105" s="95"/>
      <c r="E105" s="95"/>
      <c r="F105" s="96"/>
      <c r="G105" s="98">
        <f>G103/G104</f>
        <v>0.21572344385469083</v>
      </c>
      <c r="H105" s="99">
        <f>H103/H104</f>
        <v>0.1615715579710145</v>
      </c>
      <c r="I105" s="100">
        <f>I103/I104</f>
        <v>0.18987569807241939</v>
      </c>
    </row>
    <row r="106" spans="1:9" x14ac:dyDescent="0.25">
      <c r="A106" s="69"/>
      <c r="I106" s="90"/>
    </row>
    <row r="107" spans="1:9" x14ac:dyDescent="0.25">
      <c r="A107" s="66" t="s">
        <v>4</v>
      </c>
      <c r="B107" s="1"/>
      <c r="C107" s="1"/>
      <c r="D107" s="95"/>
      <c r="E107" s="95"/>
      <c r="F107" s="96"/>
      <c r="G107" s="137">
        <v>45.79</v>
      </c>
      <c r="H107" s="138">
        <v>37.538899999999998</v>
      </c>
      <c r="I107" s="101">
        <f>SUM(G107:H107)</f>
        <v>83.328900000000004</v>
      </c>
    </row>
    <row r="108" spans="1:9" x14ac:dyDescent="0.25">
      <c r="A108" s="66" t="s">
        <v>5</v>
      </c>
      <c r="B108" s="1"/>
      <c r="C108" s="1"/>
      <c r="D108" s="95"/>
      <c r="E108" s="95"/>
      <c r="F108" s="96"/>
      <c r="G108" s="137">
        <v>216.56</v>
      </c>
      <c r="H108" s="138">
        <v>241.9357</v>
      </c>
      <c r="I108" s="101">
        <f>SUM(G108:H108)</f>
        <v>458.4957</v>
      </c>
    </row>
    <row r="109" spans="1:9" ht="13.8" thickBot="1" x14ac:dyDescent="0.3">
      <c r="A109" s="71" t="s">
        <v>6</v>
      </c>
      <c r="B109" s="48"/>
      <c r="C109" s="48"/>
      <c r="D109" s="102"/>
      <c r="E109" s="102"/>
      <c r="F109" s="103"/>
      <c r="G109" s="104">
        <f>G107/G108</f>
        <v>0.21144255633542666</v>
      </c>
      <c r="H109" s="105">
        <f>H107/H108</f>
        <v>0.15516064805648774</v>
      </c>
      <c r="I109" s="106">
        <f>I107/I108</f>
        <v>0.18174412540837354</v>
      </c>
    </row>
    <row r="110" spans="1:9" x14ac:dyDescent="0.25">
      <c r="F110" s="72" t="s">
        <v>7</v>
      </c>
    </row>
    <row r="111" spans="1:9" ht="13.8" thickBot="1" x14ac:dyDescent="0.3"/>
    <row r="112" spans="1:9" x14ac:dyDescent="0.25">
      <c r="A112" s="65"/>
      <c r="B112" s="21"/>
      <c r="C112" s="21"/>
      <c r="D112" s="79"/>
      <c r="E112" s="79"/>
      <c r="F112" s="23" t="s">
        <v>53</v>
      </c>
      <c r="G112" s="79"/>
      <c r="H112" s="79"/>
      <c r="I112" s="73"/>
    </row>
    <row r="113" spans="1:10" x14ac:dyDescent="0.25">
      <c r="A113" s="142" t="s">
        <v>54</v>
      </c>
      <c r="B113" s="143"/>
      <c r="C113" s="143"/>
      <c r="D113" s="143"/>
      <c r="E113" s="143"/>
      <c r="F113" s="143"/>
      <c r="G113" s="143"/>
      <c r="H113" s="143"/>
      <c r="I113" s="144"/>
    </row>
    <row r="114" spans="1:10" x14ac:dyDescent="0.25">
      <c r="A114" s="142" t="s">
        <v>55</v>
      </c>
      <c r="B114" s="143"/>
      <c r="C114" s="143"/>
      <c r="D114" s="143"/>
      <c r="E114" s="143"/>
      <c r="F114" s="143"/>
      <c r="G114" s="143"/>
      <c r="H114" s="143"/>
      <c r="I114" s="144"/>
    </row>
    <row r="115" spans="1:10" x14ac:dyDescent="0.25">
      <c r="A115" s="69"/>
      <c r="I115" s="90"/>
    </row>
    <row r="116" spans="1:10" x14ac:dyDescent="0.25">
      <c r="A116" s="69"/>
      <c r="E116" s="9" t="s">
        <v>16</v>
      </c>
      <c r="F116" s="9" t="s">
        <v>2</v>
      </c>
      <c r="G116" s="9" t="s">
        <v>68</v>
      </c>
      <c r="H116" s="9" t="s">
        <v>3</v>
      </c>
      <c r="I116" s="123" t="s">
        <v>78</v>
      </c>
      <c r="J116" s="49" t="s">
        <v>27</v>
      </c>
    </row>
    <row r="117" spans="1:10" x14ac:dyDescent="0.25">
      <c r="A117" s="26" t="s">
        <v>56</v>
      </c>
      <c r="B117" s="1"/>
      <c r="C117" s="1"/>
      <c r="D117" s="107"/>
      <c r="E117" s="108"/>
      <c r="F117" s="108"/>
      <c r="G117" s="108"/>
      <c r="H117" s="88"/>
      <c r="I117" s="89"/>
      <c r="J117" s="109">
        <f>SUM(E117:H117)</f>
        <v>0</v>
      </c>
    </row>
    <row r="118" spans="1:10" x14ac:dyDescent="0.25">
      <c r="A118" s="26" t="s">
        <v>57</v>
      </c>
      <c r="B118" s="1"/>
      <c r="C118" s="1"/>
      <c r="D118" s="107"/>
      <c r="E118" s="108"/>
      <c r="F118" s="108"/>
      <c r="G118" s="108"/>
      <c r="H118" s="110"/>
      <c r="I118" s="110"/>
      <c r="J118" s="109">
        <f>SUM(E118:H118)</f>
        <v>0</v>
      </c>
    </row>
    <row r="119" spans="1:10" x14ac:dyDescent="0.25">
      <c r="A119" s="26" t="s">
        <v>58</v>
      </c>
      <c r="B119" s="1"/>
      <c r="C119" s="1"/>
      <c r="D119" s="107"/>
      <c r="E119" s="111">
        <v>10</v>
      </c>
      <c r="F119" s="111">
        <v>31</v>
      </c>
      <c r="G119" s="111">
        <v>3</v>
      </c>
      <c r="H119" s="111">
        <v>98</v>
      </c>
      <c r="I119" s="124">
        <v>117</v>
      </c>
      <c r="J119" s="109">
        <f>SUM(E119:I119)</f>
        <v>259</v>
      </c>
    </row>
    <row r="120" spans="1:10" ht="13.8" thickBot="1" x14ac:dyDescent="0.3">
      <c r="A120" s="50" t="s">
        <v>59</v>
      </c>
      <c r="B120" s="48"/>
      <c r="C120" s="48"/>
      <c r="D120" s="112"/>
      <c r="E120" s="135">
        <v>9.6</v>
      </c>
      <c r="F120" s="135">
        <v>34.630000000000003</v>
      </c>
      <c r="G120" s="135">
        <v>1.5</v>
      </c>
      <c r="H120" s="135">
        <v>61.4</v>
      </c>
      <c r="I120" s="136">
        <v>36</v>
      </c>
      <c r="J120" s="113">
        <f>SUM(E120:I120)</f>
        <v>143.13</v>
      </c>
    </row>
    <row r="122" spans="1:10" x14ac:dyDescent="0.25">
      <c r="A122" s="3" t="s">
        <v>60</v>
      </c>
    </row>
    <row r="123" spans="1:10" ht="13.5" customHeight="1" x14ac:dyDescent="0.25">
      <c r="A123" s="3"/>
    </row>
    <row r="124" spans="1:10" ht="15" customHeight="1" x14ac:dyDescent="0.25">
      <c r="A124" s="64" t="s">
        <v>61</v>
      </c>
    </row>
    <row r="125" spans="1:10" x14ac:dyDescent="0.25">
      <c r="A125" s="3" t="s">
        <v>8</v>
      </c>
    </row>
    <row r="126" spans="1:10" x14ac:dyDescent="0.25">
      <c r="A126" s="64" t="s">
        <v>50</v>
      </c>
    </row>
    <row r="128" spans="1:10" x14ac:dyDescent="0.25">
      <c r="A128" s="64" t="s">
        <v>62</v>
      </c>
    </row>
    <row r="129" spans="1:1" x14ac:dyDescent="0.25">
      <c r="A129" s="64" t="s">
        <v>10</v>
      </c>
    </row>
    <row r="130" spans="1:1" x14ac:dyDescent="0.25">
      <c r="A130" s="64" t="s">
        <v>11</v>
      </c>
    </row>
    <row r="132" spans="1:1" x14ac:dyDescent="0.25">
      <c r="A132" s="64" t="s">
        <v>63</v>
      </c>
    </row>
    <row r="133" spans="1:1" x14ac:dyDescent="0.25">
      <c r="A133" s="64" t="s">
        <v>9</v>
      </c>
    </row>
    <row r="134" spans="1:1" x14ac:dyDescent="0.25">
      <c r="A134" s="64" t="s">
        <v>69</v>
      </c>
    </row>
    <row r="136" spans="1:1" x14ac:dyDescent="0.25">
      <c r="A136" s="64" t="s">
        <v>64</v>
      </c>
    </row>
    <row r="137" spans="1:1" x14ac:dyDescent="0.25">
      <c r="A137" s="64" t="s">
        <v>51</v>
      </c>
    </row>
    <row r="138" spans="1:1" x14ac:dyDescent="0.25">
      <c r="A138" s="64" t="s">
        <v>52</v>
      </c>
    </row>
    <row r="140" spans="1:1" x14ac:dyDescent="0.25">
      <c r="A140" s="64" t="s">
        <v>74</v>
      </c>
    </row>
    <row r="142" spans="1:1" x14ac:dyDescent="0.25">
      <c r="A142" s="64" t="s">
        <v>70</v>
      </c>
    </row>
    <row r="143" spans="1:1" x14ac:dyDescent="0.25">
      <c r="A143" s="64" t="s">
        <v>71</v>
      </c>
    </row>
    <row r="144" spans="1:1" x14ac:dyDescent="0.25">
      <c r="A144" s="64" t="s">
        <v>73</v>
      </c>
    </row>
    <row r="145" spans="1:1" x14ac:dyDescent="0.25">
      <c r="A145" s="64" t="s">
        <v>72</v>
      </c>
    </row>
  </sheetData>
  <mergeCells count="3">
    <mergeCell ref="A100:I100"/>
    <mergeCell ref="A113:I113"/>
    <mergeCell ref="A114:I114"/>
  </mergeCells>
  <phoneticPr fontId="8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2022-12-29T16:06:07Z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