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autoCompressPictures="0" defaultThemeVersion="124226"/>
  <xr:revisionPtr revIDLastSave="0" documentId="13_ncr:1_{8F58ACAB-7784-4C36-B8E0-9AE52115CBD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1" l="1"/>
  <c r="F75" i="1"/>
  <c r="G75" i="1"/>
  <c r="H75" i="1"/>
  <c r="I75" i="1"/>
  <c r="D75" i="1"/>
  <c r="I71" i="1"/>
  <c r="I72" i="1"/>
  <c r="I73" i="1"/>
  <c r="I74" i="1"/>
  <c r="I70" i="1"/>
  <c r="H71" i="1"/>
  <c r="H72" i="1"/>
  <c r="H73" i="1"/>
  <c r="H74" i="1"/>
  <c r="H70" i="1"/>
  <c r="H85" i="1"/>
  <c r="D15" i="1" l="1"/>
  <c r="E15" i="1"/>
  <c r="F15" i="1"/>
  <c r="G15" i="1"/>
  <c r="D30" i="1" l="1"/>
  <c r="E95" i="1" l="1"/>
  <c r="F95" i="1"/>
  <c r="G95" i="1"/>
  <c r="D95" i="1"/>
  <c r="E94" i="1"/>
  <c r="F94" i="1"/>
  <c r="G94" i="1"/>
  <c r="D94" i="1"/>
  <c r="I92" i="1"/>
  <c r="I93" i="1"/>
  <c r="H92" i="1"/>
  <c r="H93" i="1"/>
  <c r="H105" i="1"/>
  <c r="H41" i="1"/>
  <c r="G109" i="1" l="1"/>
  <c r="H11" i="1" l="1"/>
  <c r="G105" i="1" l="1"/>
  <c r="H86" i="1" l="1"/>
  <c r="H87" i="1"/>
  <c r="H88" i="1"/>
  <c r="H89" i="1"/>
  <c r="H90" i="1"/>
  <c r="H91" i="1"/>
  <c r="I85" i="1"/>
  <c r="I86" i="1"/>
  <c r="I87" i="1"/>
  <c r="I88" i="1"/>
  <c r="I89" i="1"/>
  <c r="I90" i="1"/>
  <c r="I91" i="1"/>
  <c r="H84" i="1"/>
  <c r="I84" i="1"/>
  <c r="H95" i="1" l="1"/>
  <c r="H94" i="1"/>
  <c r="I94" i="1" s="1"/>
  <c r="H42" i="1"/>
  <c r="H43" i="1"/>
  <c r="H44" i="1"/>
  <c r="H40" i="1"/>
  <c r="I10" i="1"/>
  <c r="I11" i="1"/>
  <c r="H10" i="1"/>
  <c r="F32" i="1" l="1"/>
  <c r="H51" i="1" l="1"/>
  <c r="J119" i="1" l="1"/>
  <c r="J120" i="1"/>
  <c r="G64" i="1"/>
  <c r="F64" i="1"/>
  <c r="E64" i="1"/>
  <c r="D64" i="1"/>
  <c r="D55" i="1"/>
  <c r="E55" i="1"/>
  <c r="F55" i="1"/>
  <c r="G55" i="1"/>
  <c r="I54" i="1"/>
  <c r="H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H24" i="1"/>
  <c r="I14" i="1"/>
  <c r="H14" i="1"/>
  <c r="H34" i="1" l="1"/>
  <c r="H64" i="1"/>
  <c r="I34" i="1"/>
  <c r="I64" i="1"/>
  <c r="H50" i="1"/>
  <c r="H53" i="1"/>
  <c r="H52" i="1"/>
  <c r="H23" i="1"/>
  <c r="H22" i="1"/>
  <c r="H21" i="1"/>
  <c r="H20" i="1"/>
  <c r="H13" i="1"/>
  <c r="H12" i="1"/>
  <c r="H45" i="1" l="1"/>
  <c r="H25" i="1"/>
  <c r="H55" i="1"/>
  <c r="H15" i="1"/>
  <c r="D32" i="1"/>
  <c r="G62" i="1"/>
  <c r="D62" i="1"/>
  <c r="I21" i="1"/>
  <c r="D60" i="1"/>
  <c r="J118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J117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<sst xmlns="http://schemas.openxmlformats.org/spreadsheetml/2006/main" count="172" uniqueCount="83">
  <si>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</si>
  <si>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</si>
  <si>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</si>
  <si>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</si>
  <si>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</si>
  <si>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</si>
  <si>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</si>
  <si>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</si>
  <si>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</si>
  <si>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</si>
  <si>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</si>
  <si>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</si>
  <si>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</si>
  <si>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</si>
  <si>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</si>
  <si>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</si>
  <si>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</si>
  <si>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</si>
  <si>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</si>
  <si>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</si>
  <si>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</si>
  <si>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</si>
  <si>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</si>
  <si>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</si>
  <si>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</si>
  <si>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</si>
  <si>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</si>
  <si>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</si>
  <si>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</si>
  <si>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</si>
  <si>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</si>
  <si>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</si>
  <si>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</si>
  <si>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</si>
  <si>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</si>
  <si>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</si>
  <si>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</si>
  <si>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</si>
  <si>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</si>
  <si>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</si>
  <si>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</si>
  <si>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</si>
  <si>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</si>
  <si>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</si>
  <si>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</si>
  <si>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</si>
  <si>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</si>
  <si>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</si>
  <si>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</si>
  <si>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</si>
  <si>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</si>
  <si>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</si>
  <si>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</si>
  <si>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</si>
  <si>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</si>
  <si>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</si>
  <si>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</si>
  <si>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</si>
  <si>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</si>
  <si>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</si>
  <si>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</si>
  <si>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</si>
  <si>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</si>
  <si>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</si>
  <si>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</si>
  <si>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</si>
  <si>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</si>
  <si>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</si>
  <si>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</si>
  <si>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</si>
  <si>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</si>
  <si>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</si>
  <si>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</si>
  <si>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</si>
  <si>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</si>
  <si>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</si>
  <si>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</si>
  <si>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</si>
  <si>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</si>
  <si>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t xml:space="preserve"> 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</si>
  <si>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</si>
  <si>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</si>
  <si>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>Month Ending October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</si>
</sst>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5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3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2" xfId="0" applyNumberFormat="1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165" fontId="5" fillId="0" borderId="1" xfId="0" applyNumberFormat="1" applyFont="1" applyBorder="1"/>
    <xf numFmtId="165" fontId="5" fillId="2" borderId="1" xfId="0" applyNumberFormat="1" applyFont="1" applyFill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165" fontId="5" fillId="0" borderId="10" xfId="0" applyNumberFormat="1" applyFont="1" applyBorder="1"/>
    <xf numFmtId="165" fontId="5" fillId="0" borderId="11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5" fillId="2" borderId="11" xfId="0" applyNumberFormat="1" applyFont="1" applyFill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3" fontId="10" fillId="3" borderId="1" xfId="0" applyNumberFormat="1" applyFont="1" applyFill="1" applyBorder="1"/>
    <xf numFmtId="0" fontId="10" fillId="3" borderId="1" xfId="0" applyFont="1" applyFill="1" applyBorder="1"/>
    <xf numFmtId="3" fontId="10" fillId="3" borderId="11" xfId="0" applyNumberFormat="1" applyFont="1" applyFill="1" applyBorder="1"/>
    <xf numFmtId="3" fontId="10" fillId="3" borderId="1" xfId="0" applyNumberFormat="1" applyFont="1" applyFill="1" applyBorder="1" applyAlignment="1">
      <alignment wrapText="1"/>
    </xf>
    <xf numFmtId="38" fontId="10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3" borderId="1" xfId="0" applyNumberFormat="1" applyFont="1" applyFill="1" applyBorder="1" applyAlignment="1">
      <alignment horizontal="right"/>
    </xf>
    <xf numFmtId="3" fontId="10" fillId="3" borderId="1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 vertical="top" wrapText="1"/>
    </xf>
    <xf numFmtId="3" fontId="10" fillId="0" borderId="11" xfId="0" applyNumberFormat="1" applyFont="1" applyBorder="1"/>
    <xf numFmtId="0" fontId="10" fillId="0" borderId="8" xfId="0" applyFont="1" applyBorder="1"/>
    <xf numFmtId="164" fontId="10" fillId="3" borderId="1" xfId="0" applyNumberFormat="1" applyFont="1" applyFill="1" applyBorder="1"/>
    <xf numFmtId="164" fontId="10" fillId="3" borderId="11" xfId="0" applyNumberFormat="1" applyFont="1" applyFill="1" applyBorder="1"/>
    <xf numFmtId="167" fontId="10" fillId="3" borderId="1" xfId="1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1" fontId="10" fillId="3" borderId="1" xfId="0" applyNumberFormat="1" applyFont="1" applyFill="1" applyBorder="1" applyAlignment="1">
      <alignment horizontal="right"/>
    </xf>
    <xf numFmtId="164" fontId="10" fillId="0" borderId="0" xfId="0" applyNumberFormat="1" applyFont="1"/>
    <xf numFmtId="0" fontId="10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6" xfId="0" applyFont="1" applyBorder="1"/>
    <xf numFmtId="0" fontId="10" fillId="0" borderId="11" xfId="0" applyFont="1" applyBorder="1"/>
    <xf numFmtId="0" fontId="10" fillId="0" borderId="3" xfId="0" applyFont="1" applyBorder="1"/>
    <xf numFmtId="0" fontId="10" fillId="0" borderId="1" xfId="0" applyFont="1" applyBorder="1" applyAlignment="1">
      <alignment horizontal="right"/>
    </xf>
    <xf numFmtId="3" fontId="10" fillId="3" borderId="4" xfId="0" applyNumberFormat="1" applyFont="1" applyFill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4" fontId="10" fillId="0" borderId="0" xfId="0" applyNumberFormat="1" applyFont="1"/>
    <xf numFmtId="1" fontId="10" fillId="3" borderId="1" xfId="0" applyNumberFormat="1" applyFont="1" applyFill="1" applyBorder="1"/>
    <xf numFmtId="0" fontId="10" fillId="0" borderId="14" xfId="0" applyFont="1" applyBorder="1"/>
    <xf numFmtId="1" fontId="10" fillId="3" borderId="15" xfId="0" applyNumberFormat="1" applyFont="1" applyFill="1" applyBorder="1"/>
    <xf numFmtId="3" fontId="10" fillId="3" borderId="15" xfId="0" applyNumberFormat="1" applyFont="1" applyFill="1" applyBorder="1"/>
    <xf numFmtId="1" fontId="10" fillId="0" borderId="16" xfId="0" applyNumberFormat="1" applyFont="1" applyBorder="1"/>
    <xf numFmtId="3" fontId="10" fillId="4" borderId="1" xfId="0" applyNumberFormat="1" applyFont="1" applyFill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3" fontId="2" fillId="3" borderId="1" xfId="0" applyNumberFormat="1" applyFont="1" applyFill="1" applyBorder="1" applyAlignment="1">
      <alignment horizontal="right"/>
    </xf>
    <xf numFmtId="167" fontId="2" fillId="3" borderId="4" xfId="1" applyNumberFormat="1" applyFont="1" applyFill="1" applyBorder="1"/>
    <xf numFmtId="0" fontId="3" fillId="0" borderId="2" xfId="0" applyFont="1" applyBorder="1" applyAlignment="1">
      <alignment horizontal="center"/>
    </xf>
    <xf numFmtId="1" fontId="10" fillId="3" borderId="2" xfId="0" applyNumberFormat="1" applyFont="1" applyFill="1" applyBorder="1"/>
    <xf numFmtId="3" fontId="10" fillId="3" borderId="29" xfId="0" applyNumberFormat="1" applyFont="1" applyFill="1" applyBorder="1"/>
    <xf numFmtId="3" fontId="10" fillId="4" borderId="1" xfId="0" applyNumberFormat="1" applyFont="1" applyFill="1" applyBorder="1"/>
    <xf numFmtId="0" fontId="10" fillId="4" borderId="1" xfId="0" applyFont="1" applyFill="1" applyBorder="1"/>
    <xf numFmtId="0" fontId="10" fillId="4" borderId="2" xfId="0" applyFont="1" applyFill="1" applyBorder="1"/>
    <xf numFmtId="165" fontId="5" fillId="0" borderId="0" xfId="0" applyNumberFormat="1" applyFont="1"/>
    <xf numFmtId="3" fontId="10" fillId="4" borderId="1" xfId="0" applyNumberFormat="1" applyFont="1" applyFill="1" applyBorder="1" applyAlignment="1">
      <alignment horizontal="right" vertical="top" wrapText="1"/>
    </xf>
    <xf numFmtId="0" fontId="4" fillId="0" borderId="3" xfId="0" applyFont="1" applyBorder="1"/>
    <xf numFmtId="0" fontId="10" fillId="4" borderId="4" xfId="0" applyFont="1" applyFill="1" applyBorder="1"/>
    <xf numFmtId="0" fontId="10" fillId="4" borderId="11" xfId="0" applyFont="1" applyFill="1" applyBorder="1"/>
    <xf numFmtId="0" fontId="14" fillId="0" borderId="15" xfId="0" applyFont="1" applyBorder="1"/>
    <xf numFmtId="0" fontId="14" fillId="0" borderId="31" xfId="0" applyFont="1" applyBorder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45"/>
  <sheetViews>
    <sheetView tabSelected="1" topLeftCell="A51" zoomScale="110" zoomScaleNormal="110" workbookViewId="0">
      <selection activeCell="N66" sqref="N66"/>
    </sheetView>
  </sheetViews>
  <sheetFormatPr defaultColWidth="8.88671875" defaultRowHeight="13.2" x14ac:dyDescent="0.25"/>
  <cols>
    <col min="1" max="1" width="8.88671875" style="64"/>
    <col min="3" max="3" width="15.33203125" customWidth="1"/>
    <col min="4" max="4" width="11.88671875" style="64" customWidth="1"/>
    <col min="5" max="5" width="11.44140625" style="64" customWidth="1"/>
    <col min="6" max="7" width="12.44140625" style="64" customWidth="1"/>
    <col min="8" max="9" width="13.33203125" style="64" customWidth="1"/>
  </cols>
  <sheetData>
    <row r="2" spans="1:12" x14ac:dyDescent="0.25">
      <c r="F2" s="4" t="s">
        <v>17</v>
      </c>
    </row>
    <row r="3" spans="1:12" x14ac:dyDescent="0.25">
      <c r="F3" s="4" t="s">
        <v>18</v>
      </c>
    </row>
    <row r="4" spans="1:12" x14ac:dyDescent="0.25">
      <c r="F4" s="4" t="s">
        <v>82</v>
      </c>
      <c r="H4" s="121" t="s">
        <v>79</v>
      </c>
    </row>
    <row r="5" spans="1:12" x14ac:dyDescent="0.25">
      <c r="F5" s="122"/>
      <c r="H5" s="121"/>
      <c r="I5" s="121"/>
      <c r="J5" s="121"/>
    </row>
    <row r="6" spans="1:12" x14ac:dyDescent="0.25">
      <c r="E6" s="72"/>
      <c r="F6" s="72" t="s">
        <v>19</v>
      </c>
    </row>
    <row r="7" spans="1:12" ht="13.8" thickBot="1" x14ac:dyDescent="0.3"/>
    <row r="8" spans="1:12" x14ac:dyDescent="0.25">
      <c r="A8" s="65"/>
      <c r="B8" s="21"/>
      <c r="C8" s="21"/>
      <c r="D8" s="22"/>
      <c r="E8" s="22"/>
      <c r="F8" s="23" t="s">
        <v>20</v>
      </c>
      <c r="G8" s="22"/>
      <c r="H8" s="22"/>
      <c r="I8" s="73"/>
    </row>
    <row r="9" spans="1:12" x14ac:dyDescent="0.25">
      <c r="A9" s="24" t="s">
        <v>21</v>
      </c>
      <c r="B9" s="10"/>
      <c r="C9" s="11"/>
      <c r="D9" s="12" t="s">
        <v>22</v>
      </c>
      <c r="E9" s="12" t="s">
        <v>23</v>
      </c>
      <c r="F9" s="12" t="s">
        <v>24</v>
      </c>
      <c r="G9" s="12" t="s">
        <v>25</v>
      </c>
      <c r="H9" s="12" t="s">
        <v>26</v>
      </c>
      <c r="I9" s="25" t="s">
        <v>27</v>
      </c>
    </row>
    <row r="10" spans="1:12" x14ac:dyDescent="0.25">
      <c r="A10" s="26" t="s">
        <v>13</v>
      </c>
      <c r="B10" s="1"/>
      <c r="C10" s="134"/>
      <c r="D10" s="74">
        <v>20202</v>
      </c>
      <c r="E10" s="74">
        <v>8162</v>
      </c>
      <c r="F10" s="74">
        <v>3678</v>
      </c>
      <c r="G10" s="74">
        <v>108</v>
      </c>
      <c r="H10" s="74">
        <f>SUM(E10:G10)</f>
        <v>11948</v>
      </c>
      <c r="I10" s="75">
        <f>SUM(D10:G10)</f>
        <v>32150</v>
      </c>
    </row>
    <row r="11" spans="1:12" s="56" customFormat="1" x14ac:dyDescent="0.25">
      <c r="A11" s="26" t="s">
        <v>28</v>
      </c>
      <c r="B11" s="55"/>
      <c r="C11" s="55"/>
      <c r="D11" s="76">
        <v>225436</v>
      </c>
      <c r="E11" s="76">
        <v>32593</v>
      </c>
      <c r="F11" s="76">
        <v>14859</v>
      </c>
      <c r="G11" s="77">
        <v>484</v>
      </c>
      <c r="H11" s="74">
        <f>SUM(E11:G11)</f>
        <v>47936</v>
      </c>
      <c r="I11" s="75">
        <f>SUM(D11:G11)</f>
        <v>273372</v>
      </c>
    </row>
    <row r="12" spans="1:12" x14ac:dyDescent="0.25">
      <c r="A12" s="26" t="s">
        <v>65</v>
      </c>
      <c r="B12" s="1"/>
      <c r="C12" s="1"/>
      <c r="D12" s="116">
        <v>17630</v>
      </c>
      <c r="E12" s="116">
        <v>8111</v>
      </c>
      <c r="F12" s="116">
        <v>3145</v>
      </c>
      <c r="G12" s="116">
        <v>66</v>
      </c>
      <c r="H12" s="74">
        <f>SUM(E12:G12)</f>
        <v>11322</v>
      </c>
      <c r="I12" s="75">
        <f>SUM(D12:G12)</f>
        <v>28952</v>
      </c>
    </row>
    <row r="13" spans="1:12" ht="15.6" x14ac:dyDescent="0.3">
      <c r="A13" s="26" t="s">
        <v>29</v>
      </c>
      <c r="B13" s="1"/>
      <c r="C13" s="1"/>
      <c r="D13" s="116">
        <v>80827</v>
      </c>
      <c r="E13" s="116">
        <v>9398</v>
      </c>
      <c r="F13" s="116">
        <v>9127</v>
      </c>
      <c r="G13" s="116">
        <v>430</v>
      </c>
      <c r="H13" s="116">
        <f>SUM(E13:G13)</f>
        <v>18955</v>
      </c>
      <c r="I13" s="75">
        <f>SUM(D13:G13)</f>
        <v>99782</v>
      </c>
      <c r="L13" s="123"/>
    </row>
    <row r="14" spans="1:12" x14ac:dyDescent="0.25">
      <c r="A14" s="26" t="s">
        <v>75</v>
      </c>
      <c r="B14" s="1"/>
      <c r="C14" s="2"/>
      <c r="D14" s="116">
        <v>3927</v>
      </c>
      <c r="E14" s="116">
        <v>164</v>
      </c>
      <c r="F14" s="116">
        <v>182</v>
      </c>
      <c r="G14" s="116">
        <v>2</v>
      </c>
      <c r="H14" s="74">
        <f>SUM(E14:G14)</f>
        <v>348</v>
      </c>
      <c r="I14" s="75">
        <f>SUM(D14:G14)</f>
        <v>4275</v>
      </c>
    </row>
    <row r="15" spans="1:12" ht="13.8" thickBot="1" x14ac:dyDescent="0.3">
      <c r="A15" s="27" t="s">
        <v>27</v>
      </c>
      <c r="B15" s="28"/>
      <c r="C15" s="29"/>
      <c r="D15" s="117">
        <f>SUM(D10:D14)</f>
        <v>348022</v>
      </c>
      <c r="E15" s="117">
        <f t="shared" ref="E15:I15" si="0">SUM(E10:E14)</f>
        <v>58428</v>
      </c>
      <c r="F15" s="117">
        <f t="shared" si="0"/>
        <v>30991</v>
      </c>
      <c r="G15" s="117">
        <f t="shared" si="0"/>
        <v>1090</v>
      </c>
      <c r="H15" s="30">
        <f t="shared" si="0"/>
        <v>90509</v>
      </c>
      <c r="I15" s="31">
        <f t="shared" si="0"/>
        <v>438531</v>
      </c>
    </row>
    <row r="16" spans="1:12" x14ac:dyDescent="0.25">
      <c r="D16" s="83"/>
      <c r="E16" s="83"/>
      <c r="F16" s="83"/>
      <c r="G16" s="83"/>
    </row>
    <row r="17" spans="1:9" ht="13.8" thickBot="1" x14ac:dyDescent="0.3">
      <c r="D17" s="83"/>
      <c r="E17" s="83"/>
      <c r="F17" s="83"/>
      <c r="G17" s="83"/>
    </row>
    <row r="18" spans="1:9" x14ac:dyDescent="0.25">
      <c r="A18" s="65"/>
      <c r="B18" s="21"/>
      <c r="C18" s="21"/>
      <c r="D18" s="118"/>
      <c r="E18" s="118"/>
      <c r="F18" s="119" t="s">
        <v>30</v>
      </c>
      <c r="G18" s="118"/>
      <c r="H18" s="79"/>
      <c r="I18" s="73"/>
    </row>
    <row r="19" spans="1:9" x14ac:dyDescent="0.25">
      <c r="A19" s="24" t="s">
        <v>21</v>
      </c>
      <c r="B19" s="10"/>
      <c r="C19" s="11"/>
      <c r="D19" s="120" t="s">
        <v>22</v>
      </c>
      <c r="E19" s="120" t="s">
        <v>23</v>
      </c>
      <c r="F19" s="120" t="s">
        <v>24</v>
      </c>
      <c r="G19" s="120" t="s">
        <v>25</v>
      </c>
      <c r="H19" s="12" t="s">
        <v>26</v>
      </c>
      <c r="I19" s="25" t="s">
        <v>27</v>
      </c>
    </row>
    <row r="20" spans="1:9" x14ac:dyDescent="0.25">
      <c r="A20" s="26" t="s">
        <v>13</v>
      </c>
      <c r="B20" s="1"/>
      <c r="C20" s="1"/>
      <c r="D20" s="74">
        <v>251537</v>
      </c>
      <c r="E20" s="74">
        <v>30735</v>
      </c>
      <c r="F20" s="74">
        <v>6335</v>
      </c>
      <c r="G20" s="74">
        <v>117</v>
      </c>
      <c r="H20" s="74">
        <f>SUM(E20:G20)</f>
        <v>37187</v>
      </c>
      <c r="I20" s="75">
        <f>SUM(D20:G20)</f>
        <v>288724</v>
      </c>
    </row>
    <row r="21" spans="1:9" s="56" customFormat="1" x14ac:dyDescent="0.25">
      <c r="A21" s="26" t="s">
        <v>31</v>
      </c>
      <c r="B21" s="55"/>
      <c r="C21" s="55"/>
      <c r="D21" s="133">
        <v>1202091</v>
      </c>
      <c r="E21" s="76">
        <v>107195</v>
      </c>
      <c r="F21" s="76">
        <v>25246</v>
      </c>
      <c r="G21" s="76">
        <v>517</v>
      </c>
      <c r="H21" s="74">
        <f>SUM(E21:G21)</f>
        <v>132958</v>
      </c>
      <c r="I21" s="75">
        <f>SUM(D21:G21)</f>
        <v>1335049</v>
      </c>
    </row>
    <row r="22" spans="1:9" x14ac:dyDescent="0.25">
      <c r="A22" s="26" t="s">
        <v>65</v>
      </c>
      <c r="B22" s="1"/>
      <c r="C22" s="1"/>
      <c r="D22" s="116">
        <v>184048</v>
      </c>
      <c r="E22" s="116">
        <v>27242</v>
      </c>
      <c r="F22" s="116">
        <v>6395</v>
      </c>
      <c r="G22" s="116">
        <v>70</v>
      </c>
      <c r="H22" s="74">
        <f>SUM(E22:G22)</f>
        <v>33707</v>
      </c>
      <c r="I22" s="75">
        <f>SUM(D22:G22)</f>
        <v>217755</v>
      </c>
    </row>
    <row r="23" spans="1:9" x14ac:dyDescent="0.25">
      <c r="A23" s="26" t="s">
        <v>29</v>
      </c>
      <c r="B23" s="1"/>
      <c r="C23" s="1"/>
      <c r="D23" s="116">
        <v>545424</v>
      </c>
      <c r="E23" s="116">
        <v>32546</v>
      </c>
      <c r="F23" s="116">
        <v>18425</v>
      </c>
      <c r="G23" s="116">
        <v>530</v>
      </c>
      <c r="H23" s="74">
        <f>SUM(E23:G23)</f>
        <v>51501</v>
      </c>
      <c r="I23" s="75">
        <f>SUM(D23:G23)</f>
        <v>596925</v>
      </c>
    </row>
    <row r="24" spans="1:9" x14ac:dyDescent="0.25">
      <c r="A24" s="26" t="s">
        <v>75</v>
      </c>
      <c r="B24" s="1"/>
      <c r="C24" s="2"/>
      <c r="D24" s="129">
        <v>157129</v>
      </c>
      <c r="E24" s="129">
        <v>5060</v>
      </c>
      <c r="F24" s="129">
        <v>10393</v>
      </c>
      <c r="G24" s="129">
        <v>117</v>
      </c>
      <c r="H24" s="74">
        <f>SUM(E24:G24)</f>
        <v>15570</v>
      </c>
      <c r="I24" s="75">
        <f>SUM(D24:G24)</f>
        <v>172699</v>
      </c>
    </row>
    <row r="25" spans="1:9" ht="13.8" thickBot="1" x14ac:dyDescent="0.3">
      <c r="A25" s="27" t="s">
        <v>27</v>
      </c>
      <c r="B25" s="28"/>
      <c r="C25" s="29"/>
      <c r="D25" s="30">
        <f t="shared" ref="D25:I25" si="1">SUM(D20:D24)</f>
        <v>2340229</v>
      </c>
      <c r="E25" s="30">
        <f t="shared" si="1"/>
        <v>202778</v>
      </c>
      <c r="F25" s="30">
        <f t="shared" si="1"/>
        <v>66794</v>
      </c>
      <c r="G25" s="30">
        <f t="shared" si="1"/>
        <v>1351</v>
      </c>
      <c r="H25" s="30">
        <f t="shared" si="1"/>
        <v>270923</v>
      </c>
      <c r="I25" s="31">
        <f t="shared" si="1"/>
        <v>2611152</v>
      </c>
    </row>
    <row r="27" spans="1:9" ht="13.8" thickBot="1" x14ac:dyDescent="0.3"/>
    <row r="28" spans="1:9" x14ac:dyDescent="0.25">
      <c r="A28" s="65"/>
      <c r="B28" s="21"/>
      <c r="C28" s="21"/>
      <c r="D28" s="79"/>
      <c r="E28" s="79"/>
      <c r="F28" s="23" t="s">
        <v>32</v>
      </c>
      <c r="G28" s="79"/>
      <c r="H28" s="79"/>
      <c r="I28" s="73"/>
    </row>
    <row r="29" spans="1:9" x14ac:dyDescent="0.25">
      <c r="A29" s="24" t="s">
        <v>21</v>
      </c>
      <c r="B29" s="10"/>
      <c r="C29" s="11"/>
      <c r="D29" s="12" t="s">
        <v>22</v>
      </c>
      <c r="E29" s="12" t="s">
        <v>23</v>
      </c>
      <c r="F29" s="12" t="s">
        <v>24</v>
      </c>
      <c r="G29" s="12" t="s">
        <v>25</v>
      </c>
      <c r="H29" s="12" t="s">
        <v>26</v>
      </c>
      <c r="I29" s="25" t="s">
        <v>27</v>
      </c>
    </row>
    <row r="30" spans="1:9" x14ac:dyDescent="0.25">
      <c r="A30" s="26" t="s">
        <v>13</v>
      </c>
      <c r="B30" s="1"/>
      <c r="C30" s="2"/>
      <c r="D30" s="80">
        <f>D10/D20</f>
        <v>8.0314228125484527E-2</v>
      </c>
      <c r="E30" s="80">
        <f t="shared" ref="D30:G31" si="2">E10/E20</f>
        <v>0.26556043598503337</v>
      </c>
      <c r="F30" s="80">
        <f t="shared" si="2"/>
        <v>0.58058405682715075</v>
      </c>
      <c r="G30" s="80">
        <f t="shared" si="2"/>
        <v>0.92307692307692313</v>
      </c>
      <c r="H30" s="80">
        <f t="shared" ref="H30" si="3">H10/H20</f>
        <v>0.32129507623631914</v>
      </c>
      <c r="I30" s="81">
        <f>I10/I20</f>
        <v>0.11135201784403098</v>
      </c>
    </row>
    <row r="31" spans="1:9" x14ac:dyDescent="0.25">
      <c r="A31" s="26" t="s">
        <v>31</v>
      </c>
      <c r="B31" s="1"/>
      <c r="C31" s="2"/>
      <c r="D31" s="80">
        <f t="shared" si="2"/>
        <v>0.18753655089340157</v>
      </c>
      <c r="E31" s="80">
        <f t="shared" si="2"/>
        <v>0.30405336069779376</v>
      </c>
      <c r="F31" s="80">
        <f t="shared" si="2"/>
        <v>0.58856848609680745</v>
      </c>
      <c r="G31" s="80">
        <f t="shared" si="2"/>
        <v>0.93617021276595747</v>
      </c>
      <c r="H31" s="80">
        <f t="shared" ref="D31:I34" si="4">H11/H21</f>
        <v>0.36053490575971359</v>
      </c>
      <c r="I31" s="81">
        <f t="shared" si="4"/>
        <v>0.20476551796975243</v>
      </c>
    </row>
    <row r="32" spans="1:9" x14ac:dyDescent="0.25">
      <c r="A32" s="26" t="s">
        <v>65</v>
      </c>
      <c r="B32" s="1"/>
      <c r="C32" s="2"/>
      <c r="D32" s="80">
        <f>D12/D22</f>
        <v>9.5790228636008001E-2</v>
      </c>
      <c r="E32" s="80">
        <f t="shared" si="4"/>
        <v>0.29773878569855372</v>
      </c>
      <c r="F32" s="80">
        <f>F12/F22</f>
        <v>0.491790461297889</v>
      </c>
      <c r="G32" s="80">
        <f t="shared" si="4"/>
        <v>0.94285714285714284</v>
      </c>
      <c r="H32" s="80">
        <f t="shared" si="4"/>
        <v>0.33589462129527992</v>
      </c>
      <c r="I32" s="81">
        <f t="shared" si="4"/>
        <v>0.13295676333494064</v>
      </c>
    </row>
    <row r="33" spans="1:11" x14ac:dyDescent="0.25">
      <c r="A33" s="26" t="s">
        <v>29</v>
      </c>
      <c r="B33" s="1"/>
      <c r="C33" s="2"/>
      <c r="D33" s="80">
        <f t="shared" si="4"/>
        <v>0.1481911320367274</v>
      </c>
      <c r="E33" s="80">
        <f t="shared" si="4"/>
        <v>0.28876052356664411</v>
      </c>
      <c r="F33" s="80">
        <f t="shared" si="4"/>
        <v>0.49535956580732698</v>
      </c>
      <c r="G33" s="80">
        <f t="shared" si="4"/>
        <v>0.81132075471698117</v>
      </c>
      <c r="H33" s="80">
        <f t="shared" si="4"/>
        <v>0.36805110580377082</v>
      </c>
      <c r="I33" s="81">
        <f t="shared" si="4"/>
        <v>0.16716002847928968</v>
      </c>
    </row>
    <row r="34" spans="1:11" x14ac:dyDescent="0.25">
      <c r="A34" s="26" t="s">
        <v>75</v>
      </c>
      <c r="B34" s="1"/>
      <c r="C34" s="2"/>
      <c r="D34" s="80">
        <f t="shared" si="4"/>
        <v>2.4992203857976566E-2</v>
      </c>
      <c r="E34" s="80">
        <f t="shared" si="4"/>
        <v>3.241106719367589E-2</v>
      </c>
      <c r="F34" s="80">
        <f t="shared" si="4"/>
        <v>1.7511786779563169E-2</v>
      </c>
      <c r="G34" s="80">
        <f t="shared" si="4"/>
        <v>1.7094017094017096E-2</v>
      </c>
      <c r="H34" s="80">
        <f t="shared" si="4"/>
        <v>2.2350674373795763E-2</v>
      </c>
      <c r="I34" s="81">
        <f t="shared" si="4"/>
        <v>2.4754051847433976E-2</v>
      </c>
    </row>
    <row r="35" spans="1:11" ht="13.8" thickBot="1" x14ac:dyDescent="0.3">
      <c r="A35" s="27" t="s">
        <v>27</v>
      </c>
      <c r="B35" s="28"/>
      <c r="C35" s="29"/>
      <c r="D35" s="53">
        <f t="shared" ref="D35:I35" si="5">D15/D25</f>
        <v>0.14871279691004599</v>
      </c>
      <c r="E35" s="53">
        <f t="shared" si="5"/>
        <v>0.28813776642436556</v>
      </c>
      <c r="F35" s="53">
        <f t="shared" si="5"/>
        <v>0.46397880049106205</v>
      </c>
      <c r="G35" s="53">
        <f t="shared" si="5"/>
        <v>0.80680977054034053</v>
      </c>
      <c r="H35" s="53">
        <f t="shared" si="5"/>
        <v>0.33407647191268369</v>
      </c>
      <c r="I35" s="54">
        <f t="shared" si="5"/>
        <v>0.1679454125994963</v>
      </c>
    </row>
    <row r="37" spans="1:11" ht="13.8" thickBot="1" x14ac:dyDescent="0.3"/>
    <row r="38" spans="1:11" x14ac:dyDescent="0.25">
      <c r="A38" s="65"/>
      <c r="B38" s="21"/>
      <c r="C38" s="21"/>
      <c r="D38" s="79"/>
      <c r="E38" s="79"/>
      <c r="F38" s="23" t="s">
        <v>33</v>
      </c>
      <c r="G38" s="79"/>
      <c r="H38" s="79"/>
      <c r="I38" s="73"/>
    </row>
    <row r="39" spans="1:11" x14ac:dyDescent="0.25">
      <c r="A39" s="32" t="s">
        <v>21</v>
      </c>
      <c r="B39" s="16"/>
      <c r="C39" s="17"/>
      <c r="D39" s="18" t="s">
        <v>22</v>
      </c>
      <c r="E39" s="18" t="s">
        <v>23</v>
      </c>
      <c r="F39" s="18" t="s">
        <v>24</v>
      </c>
      <c r="G39" s="18" t="s">
        <v>25</v>
      </c>
      <c r="H39" s="18" t="s">
        <v>26</v>
      </c>
      <c r="I39" s="33" t="s">
        <v>27</v>
      </c>
      <c r="K39" s="132"/>
    </row>
    <row r="40" spans="1:11" x14ac:dyDescent="0.25">
      <c r="A40" s="26" t="s">
        <v>13</v>
      </c>
      <c r="B40" s="5"/>
      <c r="C40" s="5"/>
      <c r="D40" s="74">
        <v>59.2</v>
      </c>
      <c r="E40" s="74">
        <v>21.9</v>
      </c>
      <c r="F40" s="74">
        <v>237.2</v>
      </c>
      <c r="G40" s="74">
        <v>202.4</v>
      </c>
      <c r="H40" s="74">
        <f>SUM(E40:G40)</f>
        <v>461.5</v>
      </c>
      <c r="I40" s="75">
        <f>SUM(D40:G40)</f>
        <v>520.69999999999993</v>
      </c>
    </row>
    <row r="41" spans="1:11" s="56" customFormat="1" x14ac:dyDescent="0.25">
      <c r="A41" s="34" t="s">
        <v>31</v>
      </c>
      <c r="B41" s="57"/>
      <c r="C41" s="57"/>
      <c r="D41" s="76">
        <v>645.12</v>
      </c>
      <c r="E41" s="76">
        <v>88.43</v>
      </c>
      <c r="F41" s="76">
        <v>1123.01</v>
      </c>
      <c r="G41" s="82">
        <v>1042.71</v>
      </c>
      <c r="H41" s="74">
        <f t="shared" ref="H41:H44" si="6">SUM(E41:G41)</f>
        <v>2254.15</v>
      </c>
      <c r="I41" s="75">
        <f>SUM(D41:G41)</f>
        <v>2899.27</v>
      </c>
    </row>
    <row r="42" spans="1:11" x14ac:dyDescent="0.25">
      <c r="A42" s="34" t="s">
        <v>65</v>
      </c>
      <c r="B42" s="5"/>
      <c r="C42" s="5"/>
      <c r="D42" s="116">
        <v>50.9</v>
      </c>
      <c r="E42" s="116">
        <v>22</v>
      </c>
      <c r="F42" s="116">
        <v>151.4</v>
      </c>
      <c r="G42" s="116">
        <v>105.9</v>
      </c>
      <c r="H42" s="74">
        <f t="shared" si="6"/>
        <v>279.3</v>
      </c>
      <c r="I42" s="75">
        <f>SUM(D42:G42)</f>
        <v>330.20000000000005</v>
      </c>
    </row>
    <row r="43" spans="1:11" x14ac:dyDescent="0.25">
      <c r="A43" s="34" t="s">
        <v>29</v>
      </c>
      <c r="B43" s="5"/>
      <c r="C43" s="5"/>
      <c r="D43" s="74">
        <v>236.8</v>
      </c>
      <c r="E43" s="74">
        <v>24.3</v>
      </c>
      <c r="F43" s="74">
        <v>578.6</v>
      </c>
      <c r="G43" s="74">
        <v>534.9</v>
      </c>
      <c r="H43" s="74">
        <f t="shared" si="6"/>
        <v>1137.8</v>
      </c>
      <c r="I43" s="75">
        <f>SUM(D43:G43)</f>
        <v>1374.6</v>
      </c>
    </row>
    <row r="44" spans="1:11" x14ac:dyDescent="0.25">
      <c r="A44" s="26" t="s">
        <v>75</v>
      </c>
      <c r="B44" s="5"/>
      <c r="C44" s="6"/>
      <c r="D44" s="129">
        <v>11.1</v>
      </c>
      <c r="E44" s="129">
        <v>0.5</v>
      </c>
      <c r="F44" s="129">
        <v>2.7</v>
      </c>
      <c r="G44" s="129">
        <v>0.6</v>
      </c>
      <c r="H44" s="74">
        <f t="shared" si="6"/>
        <v>3.8000000000000003</v>
      </c>
      <c r="I44" s="75">
        <f>SUM(D44:G44)</f>
        <v>14.9</v>
      </c>
    </row>
    <row r="45" spans="1:11" ht="13.8" thickBot="1" x14ac:dyDescent="0.3">
      <c r="A45" s="35" t="s">
        <v>27</v>
      </c>
      <c r="B45" s="36"/>
      <c r="C45" s="37"/>
      <c r="D45" s="30">
        <f t="shared" ref="D45:I45" si="7">SUM(D40:D44)</f>
        <v>1003.12</v>
      </c>
      <c r="E45" s="30">
        <f t="shared" si="7"/>
        <v>157.13000000000002</v>
      </c>
      <c r="F45" s="30">
        <f t="shared" si="7"/>
        <v>2092.91</v>
      </c>
      <c r="G45" s="30">
        <f t="shared" si="7"/>
        <v>1886.5100000000002</v>
      </c>
      <c r="H45" s="30">
        <f t="shared" si="7"/>
        <v>4136.55</v>
      </c>
      <c r="I45" s="31">
        <f t="shared" si="7"/>
        <v>5139.67</v>
      </c>
    </row>
    <row r="46" spans="1:11" x14ac:dyDescent="0.25">
      <c r="A46" s="67"/>
      <c r="B46" s="8"/>
      <c r="C46" s="8"/>
      <c r="D46" s="67"/>
      <c r="E46" s="67"/>
      <c r="F46" s="67"/>
      <c r="G46" s="67"/>
      <c r="H46" s="67"/>
      <c r="I46" s="67"/>
    </row>
    <row r="47" spans="1:11" ht="13.8" thickBot="1" x14ac:dyDescent="0.3">
      <c r="A47" s="68"/>
      <c r="B47" s="7"/>
      <c r="C47" s="7"/>
      <c r="D47" s="68"/>
      <c r="E47" s="68"/>
      <c r="F47" s="68"/>
      <c r="G47" s="68"/>
      <c r="H47" s="68"/>
      <c r="I47" s="68"/>
    </row>
    <row r="48" spans="1:11" x14ac:dyDescent="0.25">
      <c r="A48" s="65"/>
      <c r="B48" s="21"/>
      <c r="C48" s="21"/>
      <c r="D48" s="79"/>
      <c r="E48" s="79"/>
      <c r="F48" s="23" t="s">
        <v>34</v>
      </c>
      <c r="G48" s="79"/>
      <c r="H48" s="79"/>
      <c r="I48" s="73"/>
    </row>
    <row r="49" spans="1:9" x14ac:dyDescent="0.25">
      <c r="A49" s="32" t="s">
        <v>21</v>
      </c>
      <c r="B49" s="16"/>
      <c r="C49" s="17"/>
      <c r="D49" s="18" t="s">
        <v>22</v>
      </c>
      <c r="E49" s="18" t="s">
        <v>23</v>
      </c>
      <c r="F49" s="18" t="s">
        <v>24</v>
      </c>
      <c r="G49" s="18" t="s">
        <v>25</v>
      </c>
      <c r="H49" s="18" t="s">
        <v>26</v>
      </c>
      <c r="I49" s="33" t="s">
        <v>27</v>
      </c>
    </row>
    <row r="50" spans="1:9" x14ac:dyDescent="0.25">
      <c r="A50" s="26" t="s">
        <v>13</v>
      </c>
      <c r="B50" s="5"/>
      <c r="C50" s="5"/>
      <c r="D50" s="74">
        <v>772.4</v>
      </c>
      <c r="E50" s="74">
        <v>70.400000000000006</v>
      </c>
      <c r="F50" s="74">
        <v>326.5</v>
      </c>
      <c r="G50" s="124">
        <v>211.2</v>
      </c>
      <c r="H50" s="74">
        <f>SUM(E50:G50)</f>
        <v>608.09999999999991</v>
      </c>
      <c r="I50" s="60">
        <f>SUM(D50:G50)</f>
        <v>1380.5</v>
      </c>
    </row>
    <row r="51" spans="1:9" s="56" customFormat="1" x14ac:dyDescent="0.25">
      <c r="A51" s="34" t="s">
        <v>31</v>
      </c>
      <c r="B51" s="57"/>
      <c r="C51" s="57"/>
      <c r="D51" s="76">
        <v>3427.93</v>
      </c>
      <c r="E51" s="76">
        <v>303.24</v>
      </c>
      <c r="F51" s="76">
        <v>1560.14</v>
      </c>
      <c r="G51" s="76">
        <v>1079.3599999999999</v>
      </c>
      <c r="H51" s="74">
        <f>SUM(E51:G51)</f>
        <v>2942.74</v>
      </c>
      <c r="I51" s="60">
        <f>SUM(D51:G51)</f>
        <v>6370.67</v>
      </c>
    </row>
    <row r="52" spans="1:9" x14ac:dyDescent="0.25">
      <c r="A52" s="34" t="s">
        <v>65</v>
      </c>
      <c r="B52" s="5"/>
      <c r="C52" s="5"/>
      <c r="D52" s="76">
        <v>516.4</v>
      </c>
      <c r="E52" s="76">
        <v>60.9</v>
      </c>
      <c r="F52" s="76">
        <v>215.4</v>
      </c>
      <c r="G52" s="76">
        <v>108.1</v>
      </c>
      <c r="H52" s="84">
        <f>SUM(E52:G52)</f>
        <v>384.4</v>
      </c>
      <c r="I52" s="60">
        <f>SUM(D52:G52)</f>
        <v>900.8</v>
      </c>
    </row>
    <row r="53" spans="1:9" x14ac:dyDescent="0.25">
      <c r="A53" s="34" t="s">
        <v>29</v>
      </c>
      <c r="B53" s="5"/>
      <c r="C53" s="5"/>
      <c r="D53" s="74">
        <v>1575.9</v>
      </c>
      <c r="E53" s="74">
        <v>72.7</v>
      </c>
      <c r="F53" s="74">
        <v>823</v>
      </c>
      <c r="G53" s="74">
        <v>595</v>
      </c>
      <c r="H53" s="74">
        <f>SUM(E53:G53)</f>
        <v>1490.7</v>
      </c>
      <c r="I53" s="60">
        <f>SUM(D53:G53)</f>
        <v>3066.6000000000004</v>
      </c>
    </row>
    <row r="54" spans="1:9" x14ac:dyDescent="0.25">
      <c r="A54" s="26" t="s">
        <v>75</v>
      </c>
      <c r="B54" s="5"/>
      <c r="C54" s="6"/>
      <c r="D54" s="129">
        <v>474</v>
      </c>
      <c r="E54" s="129">
        <v>13.6</v>
      </c>
      <c r="F54" s="129">
        <v>165.6</v>
      </c>
      <c r="G54" s="129">
        <v>36</v>
      </c>
      <c r="H54" s="74">
        <f>SUM(E54:G54)</f>
        <v>215.2</v>
      </c>
      <c r="I54" s="60">
        <f>SUM(D54:G54)</f>
        <v>689.2</v>
      </c>
    </row>
    <row r="55" spans="1:9" ht="13.8" thickBot="1" x14ac:dyDescent="0.3">
      <c r="A55" s="35" t="s">
        <v>27</v>
      </c>
      <c r="B55" s="36"/>
      <c r="C55" s="37"/>
      <c r="D55" s="30">
        <f t="shared" ref="D55:I55" si="8">SUM(D50:D54)</f>
        <v>6766.6299999999992</v>
      </c>
      <c r="E55" s="30">
        <f t="shared" si="8"/>
        <v>520.83999999999992</v>
      </c>
      <c r="F55" s="30">
        <f t="shared" si="8"/>
        <v>3090.64</v>
      </c>
      <c r="G55" s="30">
        <f t="shared" si="8"/>
        <v>2029.6599999999999</v>
      </c>
      <c r="H55" s="30">
        <f t="shared" si="8"/>
        <v>5641.1399999999994</v>
      </c>
      <c r="I55" s="31">
        <f t="shared" si="8"/>
        <v>12407.77</v>
      </c>
    </row>
    <row r="56" spans="1:9" x14ac:dyDescent="0.25">
      <c r="A56" s="67"/>
      <c r="B56" s="8"/>
      <c r="C56" s="8"/>
      <c r="D56" s="67"/>
      <c r="E56" s="67"/>
      <c r="F56" s="67"/>
      <c r="G56" s="67"/>
      <c r="H56" s="67"/>
      <c r="I56" s="67"/>
    </row>
    <row r="57" spans="1:9" ht="13.8" thickBot="1" x14ac:dyDescent="0.3"/>
    <row r="58" spans="1:9" x14ac:dyDescent="0.25">
      <c r="A58" s="65"/>
      <c r="B58" s="21"/>
      <c r="C58" s="21"/>
      <c r="D58" s="79"/>
      <c r="E58" s="79"/>
      <c r="F58" s="23" t="s">
        <v>35</v>
      </c>
      <c r="G58" s="79"/>
      <c r="H58" s="79"/>
      <c r="I58" s="73"/>
    </row>
    <row r="59" spans="1:9" x14ac:dyDescent="0.25">
      <c r="A59" s="32" t="s">
        <v>21</v>
      </c>
      <c r="B59" s="10"/>
      <c r="C59" s="11"/>
      <c r="D59" s="18" t="s">
        <v>22</v>
      </c>
      <c r="E59" s="18" t="s">
        <v>23</v>
      </c>
      <c r="F59" s="18" t="s">
        <v>24</v>
      </c>
      <c r="G59" s="18" t="s">
        <v>25</v>
      </c>
      <c r="H59" s="18" t="s">
        <v>26</v>
      </c>
      <c r="I59" s="33" t="s">
        <v>27</v>
      </c>
    </row>
    <row r="60" spans="1:9" x14ac:dyDescent="0.25">
      <c r="A60" s="26" t="s">
        <v>13</v>
      </c>
      <c r="B60" s="1"/>
      <c r="C60" s="2"/>
      <c r="D60" s="80">
        <f>D40/D50</f>
        <v>7.6644225789746251E-2</v>
      </c>
      <c r="E60" s="80">
        <f t="shared" ref="E60:I60" si="9">E40/E50</f>
        <v>0.31107954545454541</v>
      </c>
      <c r="F60" s="80">
        <f t="shared" si="9"/>
        <v>0.72649310872894335</v>
      </c>
      <c r="G60" s="80">
        <f t="shared" si="9"/>
        <v>0.95833333333333337</v>
      </c>
      <c r="H60" s="80">
        <f t="shared" si="9"/>
        <v>0.75892123006084533</v>
      </c>
      <c r="I60" s="81">
        <f t="shared" si="9"/>
        <v>0.3771821803694313</v>
      </c>
    </row>
    <row r="61" spans="1:9" x14ac:dyDescent="0.25">
      <c r="A61" s="34" t="s">
        <v>31</v>
      </c>
      <c r="B61" s="1"/>
      <c r="C61" s="2"/>
      <c r="D61" s="80">
        <f>D41/D51</f>
        <v>0.18819520818686497</v>
      </c>
      <c r="E61" s="80">
        <f>E41/E51</f>
        <v>0.29161720089697929</v>
      </c>
      <c r="F61" s="80">
        <f>F41/F51</f>
        <v>0.71981360647121406</v>
      </c>
      <c r="G61" s="80">
        <f>G41/G51</f>
        <v>0.96604469315149732</v>
      </c>
      <c r="H61" s="80">
        <f>H41/H51</f>
        <v>0.76600379238396876</v>
      </c>
      <c r="I61" s="81">
        <f t="shared" ref="H61:I64" si="10">I41/I51</f>
        <v>0.45509655970251167</v>
      </c>
    </row>
    <row r="62" spans="1:9" x14ac:dyDescent="0.25">
      <c r="A62" s="34" t="s">
        <v>65</v>
      </c>
      <c r="B62" s="1"/>
      <c r="C62" s="2"/>
      <c r="D62" s="80">
        <f>D42/D52</f>
        <v>9.8567002323780017E-2</v>
      </c>
      <c r="E62" s="80">
        <f t="shared" ref="D62:G64" si="11">E42/E52</f>
        <v>0.36124794745484401</v>
      </c>
      <c r="F62" s="80">
        <f t="shared" si="11"/>
        <v>0.70287836583101204</v>
      </c>
      <c r="G62" s="80">
        <f>G42/G52</f>
        <v>0.97964847363552277</v>
      </c>
      <c r="H62" s="80">
        <f>H42/H52</f>
        <v>0.72658688865764831</v>
      </c>
      <c r="I62" s="81">
        <f t="shared" si="10"/>
        <v>0.36656305506216702</v>
      </c>
    </row>
    <row r="63" spans="1:9" x14ac:dyDescent="0.25">
      <c r="A63" s="34" t="s">
        <v>29</v>
      </c>
      <c r="B63" s="1"/>
      <c r="C63" s="2"/>
      <c r="D63" s="80">
        <f t="shared" si="11"/>
        <v>0.15026334158258772</v>
      </c>
      <c r="E63" s="80">
        <f t="shared" si="11"/>
        <v>0.33425034387895458</v>
      </c>
      <c r="F63" s="80">
        <f t="shared" si="11"/>
        <v>0.70303766707168902</v>
      </c>
      <c r="G63" s="80">
        <f t="shared" si="11"/>
        <v>0.89899159663865547</v>
      </c>
      <c r="H63" s="80">
        <f t="shared" si="10"/>
        <v>0.76326557992889243</v>
      </c>
      <c r="I63" s="81">
        <f t="shared" si="10"/>
        <v>0.44824887497554289</v>
      </c>
    </row>
    <row r="64" spans="1:9" x14ac:dyDescent="0.25">
      <c r="A64" s="26" t="s">
        <v>75</v>
      </c>
      <c r="B64" s="1"/>
      <c r="C64" s="2"/>
      <c r="D64" s="80">
        <f t="shared" si="11"/>
        <v>2.3417721518987342E-2</v>
      </c>
      <c r="E64" s="80">
        <f t="shared" si="11"/>
        <v>3.6764705882352942E-2</v>
      </c>
      <c r="F64" s="80">
        <f t="shared" si="11"/>
        <v>1.630434782608696E-2</v>
      </c>
      <c r="G64" s="80">
        <f t="shared" si="11"/>
        <v>1.6666666666666666E-2</v>
      </c>
      <c r="H64" s="80">
        <f t="shared" si="10"/>
        <v>1.7657992565055763E-2</v>
      </c>
      <c r="I64" s="81">
        <f t="shared" si="10"/>
        <v>2.1619268717353451E-2</v>
      </c>
    </row>
    <row r="65" spans="1:11" ht="13.8" thickBot="1" x14ac:dyDescent="0.3">
      <c r="A65" s="35" t="s">
        <v>27</v>
      </c>
      <c r="B65" s="28"/>
      <c r="C65" s="29"/>
      <c r="D65" s="53">
        <f t="shared" ref="D65:I65" si="12">D45/D55</f>
        <v>0.14824513827414831</v>
      </c>
      <c r="E65" s="53">
        <f t="shared" si="12"/>
        <v>0.30168573842254831</v>
      </c>
      <c r="F65" s="53">
        <f t="shared" si="12"/>
        <v>0.67717689540030546</v>
      </c>
      <c r="G65" s="53">
        <f t="shared" si="12"/>
        <v>0.92947094587270795</v>
      </c>
      <c r="H65" s="53">
        <f t="shared" si="12"/>
        <v>0.73328263436113983</v>
      </c>
      <c r="I65" s="54">
        <f t="shared" si="12"/>
        <v>0.4142299542947685</v>
      </c>
    </row>
    <row r="66" spans="1:11" x14ac:dyDescent="0.25">
      <c r="A66" s="67"/>
      <c r="D66" s="85"/>
      <c r="E66" s="85"/>
      <c r="F66" s="85"/>
      <c r="G66" s="85"/>
      <c r="H66" s="85"/>
      <c r="I66" s="85"/>
    </row>
    <row r="67" spans="1:11" ht="13.8" thickBot="1" x14ac:dyDescent="0.3"/>
    <row r="68" spans="1:11" x14ac:dyDescent="0.25">
      <c r="A68" s="65"/>
      <c r="B68" s="21"/>
      <c r="C68" s="21"/>
      <c r="D68" s="79"/>
      <c r="E68" s="79"/>
      <c r="F68" s="23" t="s">
        <v>36</v>
      </c>
      <c r="G68" s="79"/>
      <c r="H68" s="79"/>
      <c r="I68" s="73"/>
    </row>
    <row r="69" spans="1:11" x14ac:dyDescent="0.25">
      <c r="A69" s="32" t="s">
        <v>21</v>
      </c>
      <c r="B69" s="10"/>
      <c r="C69" s="11"/>
      <c r="D69" s="18" t="s">
        <v>22</v>
      </c>
      <c r="E69" s="18" t="s">
        <v>23</v>
      </c>
      <c r="F69" s="18" t="s">
        <v>24</v>
      </c>
      <c r="G69" s="15" t="s">
        <v>25</v>
      </c>
      <c r="H69" s="19" t="s">
        <v>26</v>
      </c>
      <c r="I69" s="38" t="s">
        <v>27</v>
      </c>
    </row>
    <row r="70" spans="1:11" x14ac:dyDescent="0.25">
      <c r="A70" s="26" t="s">
        <v>13</v>
      </c>
      <c r="B70" s="1"/>
      <c r="C70" s="1"/>
      <c r="D70" s="86">
        <v>40</v>
      </c>
      <c r="E70" s="86">
        <v>35</v>
      </c>
      <c r="F70" s="86">
        <v>33</v>
      </c>
      <c r="G70" s="86">
        <v>16</v>
      </c>
      <c r="H70" s="135">
        <f>SUM(E70:G70)</f>
        <v>84</v>
      </c>
      <c r="I70" s="136">
        <f>SUM(D70:G70)</f>
        <v>124</v>
      </c>
    </row>
    <row r="71" spans="1:11" s="56" customFormat="1" x14ac:dyDescent="0.25">
      <c r="A71" s="34" t="s">
        <v>31</v>
      </c>
      <c r="B71" s="55"/>
      <c r="C71" s="55"/>
      <c r="D71" s="77">
        <v>67</v>
      </c>
      <c r="E71" s="77">
        <v>70</v>
      </c>
      <c r="F71" s="77">
        <v>55</v>
      </c>
      <c r="G71" s="77">
        <v>19</v>
      </c>
      <c r="H71" s="135">
        <f t="shared" ref="H71:H74" si="13">SUM(E71:G71)</f>
        <v>144</v>
      </c>
      <c r="I71" s="136">
        <f t="shared" ref="I71:I74" si="14">SUM(D71:G71)</f>
        <v>211</v>
      </c>
    </row>
    <row r="72" spans="1:11" x14ac:dyDescent="0.25">
      <c r="A72" s="34" t="s">
        <v>65</v>
      </c>
      <c r="B72" s="1"/>
      <c r="C72" s="1"/>
      <c r="D72" s="87">
        <v>51</v>
      </c>
      <c r="E72" s="87">
        <v>53</v>
      </c>
      <c r="F72" s="87">
        <v>45</v>
      </c>
      <c r="G72" s="87">
        <v>17</v>
      </c>
      <c r="H72" s="135">
        <f t="shared" si="13"/>
        <v>115</v>
      </c>
      <c r="I72" s="136">
        <f t="shared" si="14"/>
        <v>166</v>
      </c>
    </row>
    <row r="73" spans="1:11" x14ac:dyDescent="0.25">
      <c r="A73" s="34" t="s">
        <v>29</v>
      </c>
      <c r="B73" s="1"/>
      <c r="C73" s="1"/>
      <c r="D73" s="87">
        <v>63</v>
      </c>
      <c r="E73" s="87">
        <v>56</v>
      </c>
      <c r="F73" s="87">
        <v>57</v>
      </c>
      <c r="G73" s="87">
        <v>25</v>
      </c>
      <c r="H73" s="135">
        <f t="shared" si="13"/>
        <v>138</v>
      </c>
      <c r="I73" s="136">
        <f t="shared" si="14"/>
        <v>201</v>
      </c>
    </row>
    <row r="74" spans="1:11" x14ac:dyDescent="0.25">
      <c r="A74" s="26" t="s">
        <v>75</v>
      </c>
      <c r="B74" s="1"/>
      <c r="C74" s="2"/>
      <c r="D74" s="130">
        <v>8</v>
      </c>
      <c r="E74" s="130">
        <v>5</v>
      </c>
      <c r="F74" s="130">
        <v>3</v>
      </c>
      <c r="G74" s="131">
        <v>1</v>
      </c>
      <c r="H74" s="135">
        <f t="shared" si="13"/>
        <v>9</v>
      </c>
      <c r="I74" s="136">
        <f t="shared" si="14"/>
        <v>17</v>
      </c>
    </row>
    <row r="75" spans="1:11" ht="13.8" thickBot="1" x14ac:dyDescent="0.3">
      <c r="A75" s="35" t="s">
        <v>27</v>
      </c>
      <c r="B75" s="28"/>
      <c r="C75" s="29"/>
      <c r="D75" s="137">
        <f>SUM(D70:D74)</f>
        <v>229</v>
      </c>
      <c r="E75" s="137">
        <f t="shared" ref="E75:I75" si="15">SUM(E70:E74)</f>
        <v>219</v>
      </c>
      <c r="F75" s="137">
        <f t="shared" si="15"/>
        <v>193</v>
      </c>
      <c r="G75" s="137">
        <f t="shared" si="15"/>
        <v>78</v>
      </c>
      <c r="H75" s="137">
        <f t="shared" si="15"/>
        <v>490</v>
      </c>
      <c r="I75" s="137">
        <f t="shared" si="15"/>
        <v>719</v>
      </c>
      <c r="J75" s="138"/>
    </row>
    <row r="76" spans="1:11" x14ac:dyDescent="0.25">
      <c r="F76" s="72" t="s">
        <v>37</v>
      </c>
    </row>
    <row r="78" spans="1:11" x14ac:dyDescent="0.25">
      <c r="F78" s="4" t="s">
        <v>12</v>
      </c>
    </row>
    <row r="80" spans="1:11" x14ac:dyDescent="0.25">
      <c r="F80" s="4" t="s">
        <v>38</v>
      </c>
      <c r="K80" s="3" t="s">
        <v>80</v>
      </c>
    </row>
    <row r="81" spans="1:11" x14ac:dyDescent="0.25">
      <c r="F81" s="72" t="s">
        <v>39</v>
      </c>
      <c r="K81" s="3" t="s">
        <v>81</v>
      </c>
    </row>
    <row r="82" spans="1:11" ht="13.8" thickBot="1" x14ac:dyDescent="0.3"/>
    <row r="83" spans="1:11" x14ac:dyDescent="0.25">
      <c r="A83" s="39" t="s">
        <v>21</v>
      </c>
      <c r="B83" s="40"/>
      <c r="C83" s="41"/>
      <c r="D83" s="42" t="s">
        <v>22</v>
      </c>
      <c r="E83" s="42" t="s">
        <v>23</v>
      </c>
      <c r="F83" s="42" t="s">
        <v>24</v>
      </c>
      <c r="G83" s="42" t="s">
        <v>25</v>
      </c>
      <c r="H83" s="42" t="s">
        <v>26</v>
      </c>
      <c r="I83" s="43" t="s">
        <v>27</v>
      </c>
    </row>
    <row r="84" spans="1:11" x14ac:dyDescent="0.25">
      <c r="A84" s="26" t="s">
        <v>14</v>
      </c>
      <c r="B84" s="1"/>
      <c r="C84" s="1"/>
      <c r="D84" s="58">
        <v>376</v>
      </c>
      <c r="E84" s="59">
        <v>81</v>
      </c>
      <c r="F84" s="59">
        <v>36</v>
      </c>
      <c r="G84" s="59">
        <v>15</v>
      </c>
      <c r="H84" s="58">
        <f>E84+F84+G84</f>
        <v>132</v>
      </c>
      <c r="I84" s="60">
        <f>D84+E84+F84+G84</f>
        <v>508</v>
      </c>
    </row>
    <row r="85" spans="1:11" x14ac:dyDescent="0.25">
      <c r="A85" s="26" t="s">
        <v>15</v>
      </c>
      <c r="B85" s="1"/>
      <c r="C85" s="1"/>
      <c r="D85" s="58">
        <v>176</v>
      </c>
      <c r="E85" s="59">
        <v>44</v>
      </c>
      <c r="F85" s="59">
        <v>19</v>
      </c>
      <c r="G85" s="59">
        <v>6</v>
      </c>
      <c r="H85" s="58">
        <f>E85+F85+G85</f>
        <v>69</v>
      </c>
      <c r="I85" s="60">
        <f t="shared" ref="I85:I93" si="16">D85+E85+F85+G85</f>
        <v>245</v>
      </c>
    </row>
    <row r="86" spans="1:11" s="56" customFormat="1" x14ac:dyDescent="0.25">
      <c r="A86" s="26" t="s">
        <v>40</v>
      </c>
      <c r="B86" s="55"/>
      <c r="C86" s="55"/>
      <c r="D86" s="61">
        <v>10511</v>
      </c>
      <c r="E86" s="62">
        <v>372</v>
      </c>
      <c r="F86" s="61">
        <v>182</v>
      </c>
      <c r="G86" s="63">
        <v>0</v>
      </c>
      <c r="H86" s="58">
        <f t="shared" ref="H86:H93" si="17">E86+F86+G86</f>
        <v>554</v>
      </c>
      <c r="I86" s="60">
        <f t="shared" si="16"/>
        <v>11065</v>
      </c>
    </row>
    <row r="87" spans="1:11" s="56" customFormat="1" x14ac:dyDescent="0.25">
      <c r="A87" s="26" t="s">
        <v>41</v>
      </c>
      <c r="B87" s="55"/>
      <c r="C87" s="55"/>
      <c r="D87" s="61">
        <v>8199</v>
      </c>
      <c r="E87" s="62">
        <v>168</v>
      </c>
      <c r="F87" s="61">
        <v>196</v>
      </c>
      <c r="G87" s="63">
        <v>3</v>
      </c>
      <c r="H87" s="58">
        <f t="shared" si="17"/>
        <v>367</v>
      </c>
      <c r="I87" s="60">
        <f t="shared" si="16"/>
        <v>8566</v>
      </c>
    </row>
    <row r="88" spans="1:11" x14ac:dyDescent="0.25">
      <c r="A88" s="26" t="s">
        <v>66</v>
      </c>
      <c r="B88" s="1"/>
      <c r="C88" s="1"/>
      <c r="D88" s="61">
        <v>459</v>
      </c>
      <c r="E88" s="62">
        <v>35</v>
      </c>
      <c r="F88" s="61">
        <v>13</v>
      </c>
      <c r="G88" s="63">
        <v>0</v>
      </c>
      <c r="H88" s="58">
        <f t="shared" si="17"/>
        <v>48</v>
      </c>
      <c r="I88" s="60">
        <f t="shared" si="16"/>
        <v>507</v>
      </c>
    </row>
    <row r="89" spans="1:11" x14ac:dyDescent="0.25">
      <c r="A89" s="26" t="s">
        <v>67</v>
      </c>
      <c r="B89" s="1"/>
      <c r="C89" s="1"/>
      <c r="D89" s="61">
        <v>451</v>
      </c>
      <c r="E89" s="62">
        <v>56</v>
      </c>
      <c r="F89" s="61">
        <v>17</v>
      </c>
      <c r="G89" s="63">
        <v>0</v>
      </c>
      <c r="H89" s="58">
        <f t="shared" si="17"/>
        <v>73</v>
      </c>
      <c r="I89" s="60">
        <f t="shared" si="16"/>
        <v>524</v>
      </c>
    </row>
    <row r="90" spans="1:11" x14ac:dyDescent="0.25">
      <c r="A90" s="26" t="s">
        <v>42</v>
      </c>
      <c r="B90" s="1"/>
      <c r="C90" s="1"/>
      <c r="D90" s="58">
        <v>2137</v>
      </c>
      <c r="E90" s="58">
        <v>107</v>
      </c>
      <c r="F90" s="58">
        <v>94</v>
      </c>
      <c r="G90" s="58">
        <v>2</v>
      </c>
      <c r="H90" s="58">
        <f t="shared" si="17"/>
        <v>203</v>
      </c>
      <c r="I90" s="60">
        <f t="shared" si="16"/>
        <v>2340</v>
      </c>
    </row>
    <row r="91" spans="1:11" x14ac:dyDescent="0.25">
      <c r="A91" s="26" t="s">
        <v>43</v>
      </c>
      <c r="B91" s="1"/>
      <c r="C91" s="1"/>
      <c r="D91" s="58">
        <v>1718</v>
      </c>
      <c r="E91" s="58">
        <v>109</v>
      </c>
      <c r="F91" s="58">
        <v>171</v>
      </c>
      <c r="G91" s="58">
        <v>9</v>
      </c>
      <c r="H91" s="58">
        <f t="shared" si="17"/>
        <v>289</v>
      </c>
      <c r="I91" s="60">
        <f t="shared" si="16"/>
        <v>2007</v>
      </c>
    </row>
    <row r="92" spans="1:11" x14ac:dyDescent="0.25">
      <c r="A92" s="26" t="s">
        <v>76</v>
      </c>
      <c r="B92" s="1"/>
      <c r="C92" s="1"/>
      <c r="D92" s="124">
        <v>39</v>
      </c>
      <c r="E92" s="124">
        <v>1</v>
      </c>
      <c r="F92" s="124">
        <v>1</v>
      </c>
      <c r="G92" s="124">
        <v>0</v>
      </c>
      <c r="H92" s="58">
        <f t="shared" si="17"/>
        <v>2</v>
      </c>
      <c r="I92" s="60">
        <f t="shared" si="16"/>
        <v>41</v>
      </c>
    </row>
    <row r="93" spans="1:11" x14ac:dyDescent="0.25">
      <c r="A93" s="26" t="s">
        <v>77</v>
      </c>
      <c r="B93" s="1"/>
      <c r="C93" s="2"/>
      <c r="D93" s="124">
        <v>123</v>
      </c>
      <c r="E93" s="124">
        <v>0</v>
      </c>
      <c r="F93" s="124">
        <v>0</v>
      </c>
      <c r="G93" s="124">
        <v>0</v>
      </c>
      <c r="H93" s="58">
        <f t="shared" si="17"/>
        <v>0</v>
      </c>
      <c r="I93" s="60">
        <f t="shared" si="16"/>
        <v>123</v>
      </c>
    </row>
    <row r="94" spans="1:11" x14ac:dyDescent="0.25">
      <c r="A94" s="44" t="s">
        <v>44</v>
      </c>
      <c r="B94" s="13"/>
      <c r="C94" s="14"/>
      <c r="D94" s="20">
        <f>D84+D86+D88+D90+D92</f>
        <v>13522</v>
      </c>
      <c r="E94" s="20">
        <f t="shared" ref="E94:H94" si="18">E84+E86+E88+E90+E92</f>
        <v>596</v>
      </c>
      <c r="F94" s="20">
        <f t="shared" si="18"/>
        <v>326</v>
      </c>
      <c r="G94" s="20">
        <f t="shared" si="18"/>
        <v>17</v>
      </c>
      <c r="H94" s="20">
        <f t="shared" si="18"/>
        <v>939</v>
      </c>
      <c r="I94" s="20">
        <f>SUM(D94:H94)</f>
        <v>15400</v>
      </c>
    </row>
    <row r="95" spans="1:11" ht="13.8" thickBot="1" x14ac:dyDescent="0.3">
      <c r="A95" s="27" t="s">
        <v>45</v>
      </c>
      <c r="B95" s="45"/>
      <c r="C95" s="46"/>
      <c r="D95" s="47">
        <f>D85+D87+D89+D91+D93</f>
        <v>10667</v>
      </c>
      <c r="E95" s="47">
        <f t="shared" ref="E95:H95" si="19">E85+E87+E89+E91+E93</f>
        <v>377</v>
      </c>
      <c r="F95" s="47">
        <f t="shared" si="19"/>
        <v>403</v>
      </c>
      <c r="G95" s="47">
        <f t="shared" si="19"/>
        <v>18</v>
      </c>
      <c r="H95" s="47">
        <f t="shared" si="19"/>
        <v>798</v>
      </c>
      <c r="I95" s="52">
        <f>+SUM(D95:G95)</f>
        <v>11465</v>
      </c>
    </row>
    <row r="96" spans="1:11" x14ac:dyDescent="0.25">
      <c r="A96" s="69"/>
      <c r="I96" s="90"/>
    </row>
    <row r="97" spans="1:9" ht="13.8" thickBot="1" x14ac:dyDescent="0.3">
      <c r="A97" s="70"/>
      <c r="B97" s="51"/>
      <c r="C97" s="51"/>
      <c r="D97" s="91"/>
      <c r="E97" s="91"/>
      <c r="F97" s="91"/>
      <c r="G97" s="91"/>
      <c r="H97" s="91"/>
      <c r="I97" s="92"/>
    </row>
    <row r="98" spans="1:9" x14ac:dyDescent="0.25">
      <c r="A98" s="65"/>
      <c r="B98" s="21"/>
      <c r="C98" s="21"/>
      <c r="D98" s="79"/>
      <c r="E98" s="79"/>
      <c r="F98" s="23" t="s">
        <v>46</v>
      </c>
      <c r="G98" s="79"/>
      <c r="H98" s="79"/>
      <c r="I98" s="73"/>
    </row>
    <row r="99" spans="1:9" x14ac:dyDescent="0.25">
      <c r="A99" s="69"/>
      <c r="C99" t="s">
        <v>47</v>
      </c>
      <c r="I99" s="90"/>
    </row>
    <row r="100" spans="1:9" ht="12.75" customHeight="1" x14ac:dyDescent="0.25">
      <c r="A100" s="139" t="s">
        <v>48</v>
      </c>
      <c r="B100" s="140"/>
      <c r="C100" s="140"/>
      <c r="D100" s="140"/>
      <c r="E100" s="140"/>
      <c r="F100" s="140"/>
      <c r="G100" s="140"/>
      <c r="H100" s="140"/>
      <c r="I100" s="141"/>
    </row>
    <row r="101" spans="1:9" x14ac:dyDescent="0.25">
      <c r="A101" s="69"/>
      <c r="F101" s="72"/>
      <c r="I101" s="90"/>
    </row>
    <row r="102" spans="1:9" x14ac:dyDescent="0.25">
      <c r="A102" s="69"/>
      <c r="G102" s="93" t="s">
        <v>2</v>
      </c>
      <c r="H102" s="88" t="s">
        <v>3</v>
      </c>
      <c r="I102" s="94" t="s">
        <v>27</v>
      </c>
    </row>
    <row r="103" spans="1:9" x14ac:dyDescent="0.25">
      <c r="A103" s="66" t="s">
        <v>49</v>
      </c>
      <c r="B103" s="1"/>
      <c r="C103" s="1"/>
      <c r="D103" s="95"/>
      <c r="E103" s="95"/>
      <c r="F103" s="96"/>
      <c r="G103" s="76">
        <v>12602</v>
      </c>
      <c r="H103" s="97">
        <v>8598</v>
      </c>
      <c r="I103" s="78">
        <f>SUM(G103:H103)</f>
        <v>21200</v>
      </c>
    </row>
    <row r="104" spans="1:9" x14ac:dyDescent="0.25">
      <c r="A104" s="66" t="s">
        <v>0</v>
      </c>
      <c r="B104" s="1"/>
      <c r="C104" s="1"/>
      <c r="D104" s="95"/>
      <c r="E104" s="95"/>
      <c r="F104" s="96"/>
      <c r="G104" s="76">
        <v>58035</v>
      </c>
      <c r="H104" s="97">
        <v>52989</v>
      </c>
      <c r="I104" s="78">
        <f>SUM(G104:H104)</f>
        <v>111024</v>
      </c>
    </row>
    <row r="105" spans="1:9" x14ac:dyDescent="0.25">
      <c r="A105" s="66" t="s">
        <v>1</v>
      </c>
      <c r="B105" s="1"/>
      <c r="C105" s="1"/>
      <c r="D105" s="95"/>
      <c r="E105" s="95"/>
      <c r="F105" s="96"/>
      <c r="G105" s="98">
        <f>G103/G104</f>
        <v>0.21714482639786337</v>
      </c>
      <c r="H105" s="99">
        <f>H103/H104</f>
        <v>0.16226009171714884</v>
      </c>
      <c r="I105" s="100">
        <f>I103/I104</f>
        <v>0.19094970456838162</v>
      </c>
    </row>
    <row r="106" spans="1:9" x14ac:dyDescent="0.25">
      <c r="A106" s="69"/>
      <c r="I106" s="90"/>
    </row>
    <row r="107" spans="1:9" x14ac:dyDescent="0.25">
      <c r="A107" s="66" t="s">
        <v>4</v>
      </c>
      <c r="B107" s="1"/>
      <c r="C107" s="1"/>
      <c r="D107" s="95"/>
      <c r="E107" s="95"/>
      <c r="F107" s="96"/>
      <c r="G107" s="82">
        <v>46.12</v>
      </c>
      <c r="H107" s="125">
        <v>37.688899999999997</v>
      </c>
      <c r="I107" s="101">
        <f>SUM(G107:H107)</f>
        <v>83.808899999999994</v>
      </c>
    </row>
    <row r="108" spans="1:9" x14ac:dyDescent="0.25">
      <c r="A108" s="66" t="s">
        <v>5</v>
      </c>
      <c r="B108" s="1"/>
      <c r="C108" s="1"/>
      <c r="D108" s="95"/>
      <c r="E108" s="95"/>
      <c r="F108" s="96"/>
      <c r="G108" s="82">
        <v>216.59</v>
      </c>
      <c r="H108" s="125">
        <v>241.90469999999999</v>
      </c>
      <c r="I108" s="101">
        <f>SUM(G108:H108)</f>
        <v>458.49469999999997</v>
      </c>
    </row>
    <row r="109" spans="1:9" ht="13.8" thickBot="1" x14ac:dyDescent="0.3">
      <c r="A109" s="71" t="s">
        <v>6</v>
      </c>
      <c r="B109" s="48"/>
      <c r="C109" s="48"/>
      <c r="D109" s="102"/>
      <c r="E109" s="102"/>
      <c r="F109" s="103"/>
      <c r="G109" s="104">
        <f>G107/G108</f>
        <v>0.21293688535943486</v>
      </c>
      <c r="H109" s="105">
        <f>H107/H108</f>
        <v>0.15580061073637674</v>
      </c>
      <c r="I109" s="106">
        <f>I107/I108</f>
        <v>0.18279142594232822</v>
      </c>
    </row>
    <row r="110" spans="1:9" x14ac:dyDescent="0.25">
      <c r="F110" s="72" t="s">
        <v>7</v>
      </c>
    </row>
    <row r="111" spans="1:9" ht="13.8" thickBot="1" x14ac:dyDescent="0.3"/>
    <row r="112" spans="1:9" x14ac:dyDescent="0.25">
      <c r="A112" s="65"/>
      <c r="B112" s="21"/>
      <c r="C112" s="21"/>
      <c r="D112" s="79"/>
      <c r="E112" s="79"/>
      <c r="F112" s="23" t="s">
        <v>53</v>
      </c>
      <c r="G112" s="79"/>
      <c r="H112" s="79"/>
      <c r="I112" s="73"/>
    </row>
    <row r="113" spans="1:10" x14ac:dyDescent="0.25">
      <c r="A113" s="142" t="s">
        <v>54</v>
      </c>
      <c r="B113" s="143"/>
      <c r="C113" s="143"/>
      <c r="D113" s="143"/>
      <c r="E113" s="143"/>
      <c r="F113" s="143"/>
      <c r="G113" s="143"/>
      <c r="H113" s="143"/>
      <c r="I113" s="144"/>
    </row>
    <row r="114" spans="1:10" x14ac:dyDescent="0.25">
      <c r="A114" s="142" t="s">
        <v>55</v>
      </c>
      <c r="B114" s="143"/>
      <c r="C114" s="143"/>
      <c r="D114" s="143"/>
      <c r="E114" s="143"/>
      <c r="F114" s="143"/>
      <c r="G114" s="143"/>
      <c r="H114" s="143"/>
      <c r="I114" s="144"/>
    </row>
    <row r="115" spans="1:10" x14ac:dyDescent="0.25">
      <c r="A115" s="69"/>
      <c r="I115" s="90"/>
    </row>
    <row r="116" spans="1:10" x14ac:dyDescent="0.25">
      <c r="A116" s="69"/>
      <c r="E116" s="9" t="s">
        <v>16</v>
      </c>
      <c r="F116" s="9" t="s">
        <v>2</v>
      </c>
      <c r="G116" s="9" t="s">
        <v>68</v>
      </c>
      <c r="H116" s="9" t="s">
        <v>3</v>
      </c>
      <c r="I116" s="126" t="s">
        <v>78</v>
      </c>
      <c r="J116" s="49" t="s">
        <v>27</v>
      </c>
    </row>
    <row r="117" spans="1:10" x14ac:dyDescent="0.25">
      <c r="A117" s="26" t="s">
        <v>56</v>
      </c>
      <c r="B117" s="1"/>
      <c r="C117" s="1"/>
      <c r="D117" s="107"/>
      <c r="E117" s="108"/>
      <c r="F117" s="108"/>
      <c r="G117" s="108"/>
      <c r="H117" s="88"/>
      <c r="I117" s="89"/>
      <c r="J117" s="109">
        <f>SUM(E117:H117)</f>
        <v>0</v>
      </c>
    </row>
    <row r="118" spans="1:10" x14ac:dyDescent="0.25">
      <c r="A118" s="26" t="s">
        <v>57</v>
      </c>
      <c r="B118" s="1"/>
      <c r="C118" s="1"/>
      <c r="D118" s="107"/>
      <c r="E118" s="108"/>
      <c r="F118" s="108"/>
      <c r="G118" s="108"/>
      <c r="H118" s="110"/>
      <c r="I118" s="110"/>
      <c r="J118" s="109">
        <f>SUM(E118:H118)</f>
        <v>0</v>
      </c>
    </row>
    <row r="119" spans="1:10" x14ac:dyDescent="0.25">
      <c r="A119" s="26" t="s">
        <v>58</v>
      </c>
      <c r="B119" s="1"/>
      <c r="C119" s="1"/>
      <c r="D119" s="107"/>
      <c r="E119" s="111">
        <v>9</v>
      </c>
      <c r="F119" s="111">
        <v>33</v>
      </c>
      <c r="G119" s="111">
        <v>4</v>
      </c>
      <c r="H119" s="111">
        <v>100</v>
      </c>
      <c r="I119" s="127">
        <v>117</v>
      </c>
      <c r="J119" s="109">
        <f>SUM(E119:I119)</f>
        <v>263</v>
      </c>
    </row>
    <row r="120" spans="1:10" ht="13.8" thickBot="1" x14ac:dyDescent="0.3">
      <c r="A120" s="50" t="s">
        <v>59</v>
      </c>
      <c r="B120" s="48"/>
      <c r="C120" s="48"/>
      <c r="D120" s="112"/>
      <c r="E120" s="113">
        <v>8.8000000000000007</v>
      </c>
      <c r="F120" s="113">
        <v>36.65</v>
      </c>
      <c r="G120" s="113">
        <v>2.2000000000000002</v>
      </c>
      <c r="H120" s="114">
        <v>60.1</v>
      </c>
      <c r="I120" s="128">
        <v>36</v>
      </c>
      <c r="J120" s="115">
        <f>SUM(E120:I120)</f>
        <v>143.75</v>
      </c>
    </row>
    <row r="122" spans="1:10" x14ac:dyDescent="0.25">
      <c r="A122" s="3" t="s">
        <v>60</v>
      </c>
    </row>
    <row r="123" spans="1:10" ht="13.5" customHeight="1" x14ac:dyDescent="0.25">
      <c r="A123" s="3"/>
    </row>
    <row r="124" spans="1:10" ht="15" customHeight="1" x14ac:dyDescent="0.25">
      <c r="A124" s="64" t="s">
        <v>61</v>
      </c>
    </row>
    <row r="125" spans="1:10" x14ac:dyDescent="0.25">
      <c r="A125" s="3" t="s">
        <v>8</v>
      </c>
    </row>
    <row r="126" spans="1:10" x14ac:dyDescent="0.25">
      <c r="A126" s="64" t="s">
        <v>50</v>
      </c>
    </row>
    <row r="128" spans="1:10" x14ac:dyDescent="0.25">
      <c r="A128" s="64" t="s">
        <v>62</v>
      </c>
    </row>
    <row r="129" spans="1:1" x14ac:dyDescent="0.25">
      <c r="A129" s="64" t="s">
        <v>10</v>
      </c>
    </row>
    <row r="130" spans="1:1" x14ac:dyDescent="0.25">
      <c r="A130" s="64" t="s">
        <v>11</v>
      </c>
    </row>
    <row r="132" spans="1:1" x14ac:dyDescent="0.25">
      <c r="A132" s="64" t="s">
        <v>63</v>
      </c>
    </row>
    <row r="133" spans="1:1" x14ac:dyDescent="0.25">
      <c r="A133" s="64" t="s">
        <v>9</v>
      </c>
    </row>
    <row r="134" spans="1:1" x14ac:dyDescent="0.25">
      <c r="A134" s="64" t="s">
        <v>69</v>
      </c>
    </row>
    <row r="136" spans="1:1" x14ac:dyDescent="0.25">
      <c r="A136" s="64" t="s">
        <v>64</v>
      </c>
    </row>
    <row r="137" spans="1:1" x14ac:dyDescent="0.25">
      <c r="A137" s="64" t="s">
        <v>51</v>
      </c>
    </row>
    <row r="138" spans="1:1" x14ac:dyDescent="0.25">
      <c r="A138" s="64" t="s">
        <v>52</v>
      </c>
    </row>
    <row r="140" spans="1:1" x14ac:dyDescent="0.25">
      <c r="A140" s="64" t="s">
        <v>74</v>
      </c>
    </row>
    <row r="142" spans="1:1" x14ac:dyDescent="0.25">
      <c r="A142" s="64" t="s">
        <v>70</v>
      </c>
    </row>
    <row r="143" spans="1:1" x14ac:dyDescent="0.25">
      <c r="A143" s="64" t="s">
        <v>71</v>
      </c>
    </row>
    <row r="144" spans="1:1" x14ac:dyDescent="0.25">
      <c r="A144" s="64" t="s">
        <v>73</v>
      </c>
    </row>
    <row r="145" spans="1:1" x14ac:dyDescent="0.25">
      <c r="A145" s="64" t="s">
        <v>72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2022-11-21T19:14:20Z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