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autoCompressPictures="0" defaultThemeVersion="124226"/>
  <xr:revisionPtr revIDLastSave="0" documentId="13_ncr:1_{0BBF8254-CB66-4CE5-8CD1-6D8F15EBC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<sst xmlns="http://schemas.openxmlformats.org/spreadsheetml/2006/main" count="174" uniqueCount="85">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</sst>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0" fillId="0" borderId="3" xfId="0" applyBorder="1"/>
    <xf numFmtId="0" fontId="0" fillId="0" borderId="4" xfId="0" applyBorder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9" fillId="0" borderId="3" xfId="0" applyFont="1" applyBorder="1"/>
    <xf numFmtId="0" fontId="9" fillId="0" borderId="4" xfId="0" applyFont="1" applyBorder="1"/>
    <xf numFmtId="0" fontId="9" fillId="0" borderId="1" xfId="0" applyFont="1" applyBorder="1"/>
    <xf numFmtId="0" fontId="10" fillId="0" borderId="3" xfId="0" applyFont="1" applyBorder="1"/>
    <xf numFmtId="0" fontId="10" fillId="0" borderId="4" xfId="0" applyFont="1" applyBorder="1"/>
    <xf numFmtId="165" fontId="9" fillId="0" borderId="3" xfId="0" applyNumberFormat="1" applyFont="1" applyBorder="1"/>
    <xf numFmtId="165" fontId="9" fillId="0" borderId="4" xfId="0" applyNumberFormat="1" applyFont="1" applyBorder="1"/>
    <xf numFmtId="3" fontId="10" fillId="0" borderId="1" xfId="0" applyNumberFormat="1" applyFont="1" applyBorder="1"/>
    <xf numFmtId="0" fontId="0" fillId="0" borderId="8" xfId="0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10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165" fontId="9" fillId="0" borderId="10" xfId="0" applyNumberFormat="1" applyFont="1" applyBorder="1"/>
    <xf numFmtId="165" fontId="7" fillId="0" borderId="10" xfId="0" applyNumberFormat="1" applyFont="1" applyBorder="1"/>
    <xf numFmtId="165" fontId="11" fillId="0" borderId="12" xfId="0" applyNumberFormat="1" applyFont="1" applyBorder="1"/>
    <xf numFmtId="165" fontId="11" fillId="0" borderId="13" xfId="0" applyNumberFormat="1" applyFont="1" applyBorder="1"/>
    <xf numFmtId="165" fontId="11" fillId="0" borderId="14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0" fontId="11" fillId="0" borderId="10" xfId="0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0" fontId="0" fillId="0" borderId="13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0" fillId="0" borderId="27" xfId="0" applyBorder="1"/>
    <xf numFmtId="3" fontId="10" fillId="0" borderId="30" xfId="0" applyNumberFormat="1" applyFont="1" applyBorder="1"/>
    <xf numFmtId="0" fontId="13" fillId="0" borderId="3" xfId="0" applyFont="1" applyBorder="1"/>
    <xf numFmtId="0" fontId="13" fillId="0" borderId="0" xfId="0" applyFont="1"/>
    <xf numFmtId="165" fontId="13" fillId="0" borderId="3" xfId="0" applyNumberFormat="1" applyFont="1" applyBorder="1"/>
    <xf numFmtId="0" fontId="14" fillId="0" borderId="0" xfId="0" applyFont="1"/>
    <xf numFmtId="0" fontId="14" fillId="0" borderId="7" xfId="0" applyFont="1" applyBorder="1"/>
    <xf numFmtId="0" fontId="14" fillId="0" borderId="10" xfId="0" applyFont="1" applyBorder="1"/>
    <xf numFmtId="165" fontId="14" fillId="0" borderId="0" xfId="0" applyNumberFormat="1" applyFont="1"/>
    <xf numFmtId="165" fontId="14" fillId="0" borderId="5" xfId="0" applyNumberFormat="1" applyFont="1" applyBorder="1"/>
    <xf numFmtId="0" fontId="14" fillId="0" borderId="22" xfId="0" applyFont="1" applyBorder="1"/>
    <xf numFmtId="0" fontId="14" fillId="0" borderId="26" xfId="0" applyFont="1" applyBorder="1"/>
    <xf numFmtId="0" fontId="14" fillId="0" borderId="12" xfId="0" applyFont="1" applyBorder="1"/>
    <xf numFmtId="0" fontId="14" fillId="0" borderId="0" xfId="0" applyFont="1" applyAlignment="1">
      <alignment horizontal="center"/>
    </xf>
    <xf numFmtId="0" fontId="14" fillId="0" borderId="9" xfId="0" applyFont="1" applyBorder="1"/>
    <xf numFmtId="3" fontId="14" fillId="0" borderId="11" xfId="0" applyNumberFormat="1" applyFont="1" applyBorder="1"/>
    <xf numFmtId="0" fontId="14" fillId="0" borderId="8" xfId="0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23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0" borderId="11" xfId="0" applyFont="1" applyBorder="1"/>
    <xf numFmtId="0" fontId="14" fillId="0" borderId="3" xfId="0" applyFont="1" applyBorder="1"/>
    <xf numFmtId="10" fontId="14" fillId="0" borderId="11" xfId="0" applyNumberFormat="1" applyFont="1" applyBorder="1"/>
    <xf numFmtId="166" fontId="14" fillId="0" borderId="11" xfId="0" applyNumberFormat="1" applyFont="1" applyBorder="1"/>
    <xf numFmtId="0" fontId="14" fillId="0" borderId="13" xfId="0" applyFont="1" applyBorder="1"/>
    <xf numFmtId="10" fontId="14" fillId="0" borderId="16" xfId="0" applyNumberFormat="1" applyFont="1" applyBorder="1"/>
    <xf numFmtId="0" fontId="14" fillId="0" borderId="4" xfId="0" applyFont="1" applyBorder="1"/>
    <xf numFmtId="1" fontId="14" fillId="0" borderId="1" xfId="0" applyNumberFormat="1" applyFont="1" applyBorder="1"/>
    <xf numFmtId="1" fontId="14" fillId="0" borderId="11" xfId="0" applyNumberFormat="1" applyFont="1" applyBorder="1"/>
    <xf numFmtId="0" fontId="14" fillId="0" borderId="14" xfId="0" applyFont="1" applyBorder="1"/>
    <xf numFmtId="0" fontId="6" fillId="0" borderId="0" xfId="0" applyFont="1"/>
    <xf numFmtId="0" fontId="1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7" fillId="0" borderId="0" xfId="0" applyFont="1"/>
    <xf numFmtId="3" fontId="0" fillId="0" borderId="0" xfId="0" applyNumberFormat="1"/>
    <xf numFmtId="3" fontId="14" fillId="0" borderId="0" xfId="0" applyNumberFormat="1" applyFont="1"/>
    <xf numFmtId="0" fontId="7" fillId="0" borderId="1" xfId="0" applyFont="1" applyBorder="1" applyAlignment="1">
      <alignment horizontal="center"/>
    </xf>
    <xf numFmtId="3" fontId="14" fillId="0" borderId="1" xfId="0" applyNumberFormat="1" applyFont="1" applyBorder="1"/>
    <xf numFmtId="3" fontId="14" fillId="0" borderId="1" xfId="0" applyNumberFormat="1" applyFont="1" applyBorder="1" applyAlignment="1">
      <alignment wrapText="1"/>
    </xf>
    <xf numFmtId="38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 applyAlignment="1">
      <alignment horizontal="right"/>
    </xf>
    <xf numFmtId="3" fontId="14" fillId="0" borderId="1" xfId="0" applyNumberFormat="1" applyFont="1" applyBorder="1" applyAlignment="1">
      <alignment horizontal="right" vertical="top" wrapText="1"/>
    </xf>
    <xf numFmtId="3" fontId="14" fillId="0" borderId="4" xfId="0" applyNumberFormat="1" applyFont="1" applyBorder="1"/>
    <xf numFmtId="10" fontId="14" fillId="0" borderId="1" xfId="0" applyNumberFormat="1" applyFont="1" applyBorder="1" applyAlignment="1">
      <alignment horizontal="right"/>
    </xf>
    <xf numFmtId="10" fontId="14" fillId="0" borderId="4" xfId="0" applyNumberFormat="1" applyFont="1" applyBorder="1"/>
    <xf numFmtId="43" fontId="14" fillId="0" borderId="1" xfId="1" applyFont="1" applyFill="1" applyBorder="1" applyAlignment="1">
      <alignment horizontal="right" vertical="top" wrapText="1"/>
    </xf>
    <xf numFmtId="43" fontId="6" fillId="0" borderId="4" xfId="1" applyFont="1" applyFill="1" applyBorder="1"/>
    <xf numFmtId="0" fontId="14" fillId="0" borderId="24" xfId="0" applyFont="1" applyBorder="1"/>
    <xf numFmtId="10" fontId="14" fillId="0" borderId="25" xfId="0" applyNumberFormat="1" applyFont="1" applyBorder="1"/>
    <xf numFmtId="10" fontId="14" fillId="0" borderId="15" xfId="0" applyNumberFormat="1" applyFont="1" applyBorder="1"/>
    <xf numFmtId="1" fontId="14" fillId="0" borderId="2" xfId="0" applyNumberFormat="1" applyFont="1" applyBorder="1"/>
    <xf numFmtId="165" fontId="14" fillId="0" borderId="15" xfId="0" applyNumberFormat="1" applyFont="1" applyBorder="1"/>
    <xf numFmtId="165" fontId="14" fillId="0" borderId="29" xfId="0" applyNumberFormat="1" applyFont="1" applyBorder="1"/>
    <xf numFmtId="3" fontId="14" fillId="0" borderId="1" xfId="0" applyNumberFormat="1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 vertical="top" wrapText="1"/>
    </xf>
    <xf numFmtId="3" fontId="11" fillId="0" borderId="15" xfId="0" applyNumberFormat="1" applyFont="1" applyBorder="1" applyAlignment="1">
      <alignment horizontal="right"/>
    </xf>
    <xf numFmtId="3" fontId="11" fillId="0" borderId="15" xfId="0" applyNumberFormat="1" applyFont="1" applyBorder="1"/>
    <xf numFmtId="3" fontId="11" fillId="0" borderId="16" xfId="0" applyNumberFormat="1" applyFont="1" applyBorder="1"/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14" fillId="0" borderId="1" xfId="0" applyNumberFormat="1" applyFont="1" applyBorder="1"/>
    <xf numFmtId="164" fontId="14" fillId="0" borderId="11" xfId="0" applyNumberFormat="1" applyFont="1" applyBorder="1"/>
    <xf numFmtId="164" fontId="11" fillId="0" borderId="15" xfId="0" applyNumberFormat="1" applyFont="1" applyBorder="1"/>
    <xf numFmtId="164" fontId="11" fillId="0" borderId="16" xfId="0" applyNumberFormat="1" applyFont="1" applyBorder="1"/>
    <xf numFmtId="165" fontId="9" fillId="0" borderId="1" xfId="0" applyNumberFormat="1" applyFont="1" applyBorder="1"/>
    <xf numFmtId="165" fontId="9" fillId="0" borderId="11" xfId="0" applyNumberFormat="1" applyFont="1" applyBorder="1"/>
    <xf numFmtId="167" fontId="14" fillId="0" borderId="1" xfId="1" applyNumberFormat="1" applyFont="1" applyFill="1" applyBorder="1" applyAlignment="1">
      <alignment horizontal="right" vertical="top" wrapText="1"/>
    </xf>
    <xf numFmtId="164" fontId="14" fillId="0" borderId="0" xfId="0" applyNumberFormat="1" applyFont="1"/>
    <xf numFmtId="165" fontId="9" fillId="0" borderId="2" xfId="0" applyNumberFormat="1" applyFont="1" applyBorder="1"/>
    <xf numFmtId="0" fontId="17" fillId="0" borderId="15" xfId="0" applyFont="1" applyBorder="1"/>
    <xf numFmtId="1" fontId="11" fillId="0" borderId="16" xfId="0" applyNumberFormat="1" applyFont="1" applyBorder="1"/>
    <xf numFmtId="3" fontId="6" fillId="0" borderId="0" xfId="0" applyNumberFormat="1" applyFont="1"/>
    <xf numFmtId="43" fontId="14" fillId="0" borderId="1" xfId="1" applyFont="1" applyBorder="1" applyAlignment="1">
      <alignment horizontal="right"/>
    </xf>
    <xf numFmtId="4" fontId="0" fillId="0" borderId="0" xfId="0" applyNumberFormat="1"/>
    <xf numFmtId="164" fontId="6" fillId="0" borderId="1" xfId="0" applyNumberFormat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7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K25" sqref="K25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84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L9" s="80"/>
      <c r="M9" s="80"/>
      <c r="N9" s="80"/>
    </row>
    <row r="10" spans="1:19" x14ac:dyDescent="0.2">
      <c r="A10" s="22" t="s">
        <v>12</v>
      </c>
      <c r="B10" s="1"/>
      <c r="C10" s="78"/>
      <c r="D10" s="102">
        <v>4735</v>
      </c>
      <c r="E10" s="102">
        <v>8306</v>
      </c>
      <c r="F10" s="102">
        <v>3647</v>
      </c>
      <c r="G10" s="102">
        <v>100</v>
      </c>
      <c r="H10" s="102">
        <f>SUM(E10:G10)</f>
        <v>12053</v>
      </c>
      <c r="I10" s="103">
        <f>SUM(D10:G10)</f>
        <v>16788</v>
      </c>
      <c r="K10" s="123"/>
      <c r="L10" s="80"/>
      <c r="M10" s="80"/>
      <c r="N10" s="80"/>
    </row>
    <row r="11" spans="1:19" s="46" customFormat="1" x14ac:dyDescent="0.2">
      <c r="A11" s="22" t="s">
        <v>27</v>
      </c>
      <c r="B11" s="45"/>
      <c r="C11" s="45"/>
      <c r="D11" s="90">
        <v>50547</v>
      </c>
      <c r="E11" s="90">
        <v>33327</v>
      </c>
      <c r="F11" s="90">
        <v>15340</v>
      </c>
      <c r="G11" s="104">
        <v>477</v>
      </c>
      <c r="H11" s="102">
        <f t="shared" ref="H11:H14" si="0">SUM(E11:G11)</f>
        <v>49144</v>
      </c>
      <c r="I11" s="103">
        <f>SUM(D11:G11)</f>
        <v>99691</v>
      </c>
      <c r="K11" s="123"/>
      <c r="L11" s="80"/>
      <c r="M11" s="80"/>
      <c r="N11"/>
      <c r="O11"/>
      <c r="P11"/>
      <c r="Q11"/>
      <c r="R11"/>
      <c r="S11"/>
    </row>
    <row r="12" spans="1:19" x14ac:dyDescent="0.2">
      <c r="A12" s="22" t="s">
        <v>64</v>
      </c>
      <c r="B12" s="1"/>
      <c r="C12" s="1"/>
      <c r="D12" s="102">
        <v>4421</v>
      </c>
      <c r="E12" s="102">
        <v>7881</v>
      </c>
      <c r="F12" s="102">
        <v>3377</v>
      </c>
      <c r="G12" s="102">
        <v>0</v>
      </c>
      <c r="H12" s="102">
        <f t="shared" si="0"/>
        <v>11258</v>
      </c>
      <c r="I12" s="103">
        <f>SUM(D12:G12)</f>
        <v>15679</v>
      </c>
      <c r="K12" s="123"/>
      <c r="L12" s="80"/>
      <c r="M12" s="80"/>
    </row>
    <row r="13" spans="1:19" x14ac:dyDescent="0.2">
      <c r="A13" s="22" t="s">
        <v>28</v>
      </c>
      <c r="B13" s="1"/>
      <c r="C13" s="1"/>
      <c r="D13" s="102">
        <v>21687</v>
      </c>
      <c r="E13" s="102">
        <v>9078</v>
      </c>
      <c r="F13" s="102">
        <v>9427</v>
      </c>
      <c r="G13" s="102">
        <v>416</v>
      </c>
      <c r="H13" s="102">
        <f t="shared" si="0"/>
        <v>18921</v>
      </c>
      <c r="I13" s="103">
        <f>SUM(D13:G13)</f>
        <v>40608</v>
      </c>
      <c r="K13" s="123"/>
      <c r="L13" s="80"/>
      <c r="M13" s="80"/>
    </row>
    <row r="14" spans="1:19" x14ac:dyDescent="0.2">
      <c r="A14" s="22" t="s">
        <v>74</v>
      </c>
      <c r="B14" s="1"/>
      <c r="C14" s="2"/>
      <c r="D14" s="102">
        <v>149</v>
      </c>
      <c r="E14" s="102">
        <v>222</v>
      </c>
      <c r="F14" s="102">
        <v>112</v>
      </c>
      <c r="G14" s="102">
        <v>1</v>
      </c>
      <c r="H14" s="102">
        <f t="shared" si="0"/>
        <v>335</v>
      </c>
      <c r="I14" s="103">
        <f>SUM(D14:G14)</f>
        <v>484</v>
      </c>
      <c r="K14" s="123"/>
    </row>
    <row r="15" spans="1:19" ht="13.5" thickBot="1" x14ac:dyDescent="0.25">
      <c r="A15" s="23" t="s">
        <v>26</v>
      </c>
      <c r="B15" s="24"/>
      <c r="C15" s="25"/>
      <c r="D15" s="105">
        <f>SUM(D10:D14)</f>
        <v>81539</v>
      </c>
      <c r="E15" s="105">
        <f>SUM(E10:E14)</f>
        <v>58814</v>
      </c>
      <c r="F15" s="105">
        <f>SUM(F10:F14)</f>
        <v>31903</v>
      </c>
      <c r="G15" s="105">
        <f>SUM(G10:G14)</f>
        <v>994</v>
      </c>
      <c r="H15" s="106">
        <f t="shared" ref="H15:I15" si="1">SUM(H10:H14)</f>
        <v>91711</v>
      </c>
      <c r="I15" s="107">
        <f t="shared" si="1"/>
        <v>173250</v>
      </c>
      <c r="K15" s="123"/>
    </row>
    <row r="16" spans="1:19" x14ac:dyDescent="0.2">
      <c r="D16" s="108"/>
      <c r="E16" s="108"/>
      <c r="F16" s="108"/>
      <c r="G16" s="108"/>
      <c r="K16" s="80"/>
    </row>
    <row r="17" spans="1:19" ht="13.5" thickBot="1" x14ac:dyDescent="0.25">
      <c r="D17" s="108"/>
      <c r="E17" s="108"/>
      <c r="F17" s="108"/>
      <c r="G17" s="108"/>
    </row>
    <row r="18" spans="1:19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</row>
    <row r="19" spans="1:19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2">
        <v>261485</v>
      </c>
      <c r="E20" s="102">
        <v>30927</v>
      </c>
      <c r="F20" s="102">
        <v>6416</v>
      </c>
      <c r="G20" s="102">
        <v>109</v>
      </c>
      <c r="H20" s="102">
        <f>SUM(E20:G20)</f>
        <v>37452</v>
      </c>
      <c r="I20" s="103">
        <f>SUM(D20:G20)</f>
        <v>298937</v>
      </c>
    </row>
    <row r="21" spans="1:19" s="46" customFormat="1" x14ac:dyDescent="0.2">
      <c r="A21" s="22" t="s">
        <v>30</v>
      </c>
      <c r="B21" s="45"/>
      <c r="C21" s="45"/>
      <c r="D21" s="90">
        <v>1221897</v>
      </c>
      <c r="E21" s="90">
        <v>107415</v>
      </c>
      <c r="F21" s="90">
        <v>25692</v>
      </c>
      <c r="G21" s="90">
        <v>518</v>
      </c>
      <c r="H21" s="102">
        <f t="shared" ref="H21:H23" si="2">SUM(E21:G21)</f>
        <v>133625</v>
      </c>
      <c r="I21" s="103">
        <f>SUM(D21:G21)</f>
        <v>1355522</v>
      </c>
      <c r="L21"/>
      <c r="M21"/>
      <c r="N21"/>
      <c r="O21"/>
      <c r="P21"/>
      <c r="Q21"/>
      <c r="R21"/>
      <c r="S21"/>
    </row>
    <row r="22" spans="1:19" x14ac:dyDescent="0.2">
      <c r="A22" s="22" t="s">
        <v>64</v>
      </c>
      <c r="B22" s="1"/>
      <c r="C22" s="1"/>
      <c r="D22" s="102">
        <v>187643</v>
      </c>
      <c r="E22" s="102">
        <v>27184</v>
      </c>
      <c r="F22" s="102">
        <v>6834</v>
      </c>
      <c r="G22" s="102">
        <v>2</v>
      </c>
      <c r="H22" s="102">
        <f t="shared" si="2"/>
        <v>34020</v>
      </c>
      <c r="I22" s="103">
        <f>SUM(D22:G22)</f>
        <v>221663</v>
      </c>
    </row>
    <row r="23" spans="1:19" x14ac:dyDescent="0.2">
      <c r="A23" s="22" t="s">
        <v>28</v>
      </c>
      <c r="B23" s="1"/>
      <c r="C23" s="1"/>
      <c r="D23" s="102">
        <v>558075</v>
      </c>
      <c r="E23" s="102">
        <v>31992</v>
      </c>
      <c r="F23" s="102">
        <v>18569</v>
      </c>
      <c r="G23" s="102">
        <v>512</v>
      </c>
      <c r="H23" s="102">
        <f t="shared" si="2"/>
        <v>51073</v>
      </c>
      <c r="I23" s="103">
        <f>SUM(D23:G23)</f>
        <v>609148</v>
      </c>
    </row>
    <row r="24" spans="1:19" x14ac:dyDescent="0.2">
      <c r="A24" s="22" t="s">
        <v>74</v>
      </c>
      <c r="B24" s="1"/>
      <c r="C24" s="2"/>
      <c r="D24" s="83">
        <v>163113</v>
      </c>
      <c r="E24" s="83">
        <v>12415</v>
      </c>
      <c r="F24" s="83">
        <v>3471</v>
      </c>
      <c r="G24" s="83">
        <v>10</v>
      </c>
      <c r="H24" s="102">
        <f>SUM(E24:G24)</f>
        <v>15896</v>
      </c>
      <c r="I24" s="103">
        <f>SUM(D24:G24)</f>
        <v>179009</v>
      </c>
    </row>
    <row r="25" spans="1:19" ht="13.5" thickBot="1" x14ac:dyDescent="0.25">
      <c r="A25" s="23" t="s">
        <v>26</v>
      </c>
      <c r="B25" s="24"/>
      <c r="C25" s="25"/>
      <c r="D25" s="106">
        <f>SUM(D20:D24)</f>
        <v>2392213</v>
      </c>
      <c r="E25" s="106">
        <f>SUM(E20:E24)</f>
        <v>209933</v>
      </c>
      <c r="F25" s="106">
        <f>SUM(F20:F24)</f>
        <v>60982</v>
      </c>
      <c r="G25" s="106">
        <f>SUM(G20:G24)</f>
        <v>1151</v>
      </c>
      <c r="H25" s="106">
        <f t="shared" ref="H25:I25" si="3">SUM(H20:H24)</f>
        <v>272066</v>
      </c>
      <c r="I25" s="107">
        <f t="shared" si="3"/>
        <v>2664279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2">
        <f>D10/D20</f>
        <v>1.8108113276096145E-2</v>
      </c>
      <c r="E30" s="112">
        <f>E10/E20</f>
        <v>0.26856791800045265</v>
      </c>
      <c r="F30" s="112">
        <f>F10/F20</f>
        <v>0.56842269326683292</v>
      </c>
      <c r="G30" s="112">
        <f>G10/G20</f>
        <v>0.91743119266055051</v>
      </c>
      <c r="H30" s="112">
        <f t="shared" ref="H30" si="4">H10/H20</f>
        <v>0.32182526967852182</v>
      </c>
      <c r="I30" s="113">
        <f>I10/I20</f>
        <v>5.6158990021308836E-2</v>
      </c>
    </row>
    <row r="31" spans="1:19" x14ac:dyDescent="0.2">
      <c r="A31" s="22" t="s">
        <v>30</v>
      </c>
      <c r="B31" s="1"/>
      <c r="C31" s="2"/>
      <c r="D31" s="112">
        <f t="shared" ref="D31:G31" si="5">D11/D21</f>
        <v>4.1367643917613349E-2</v>
      </c>
      <c r="E31" s="112">
        <f t="shared" si="5"/>
        <v>0.31026392961876831</v>
      </c>
      <c r="F31" s="112">
        <f t="shared" si="5"/>
        <v>0.59707301883854902</v>
      </c>
      <c r="G31" s="112">
        <f t="shared" si="5"/>
        <v>0.9208494208494209</v>
      </c>
      <c r="H31" s="112">
        <f t="shared" ref="D31:I34" si="6">H11/H21</f>
        <v>0.36777549111318991</v>
      </c>
      <c r="I31" s="113">
        <f t="shared" si="6"/>
        <v>7.35443615079652E-2</v>
      </c>
      <c r="J31" s="75"/>
    </row>
    <row r="32" spans="1:19" x14ac:dyDescent="0.2">
      <c r="A32" s="22" t="s">
        <v>64</v>
      </c>
      <c r="B32" s="1"/>
      <c r="C32" s="2"/>
      <c r="D32" s="112">
        <f>D12/D22</f>
        <v>2.3560697707881457E-2</v>
      </c>
      <c r="E32" s="112">
        <f t="shared" si="6"/>
        <v>0.28991318422601531</v>
      </c>
      <c r="F32" s="112">
        <f>F12/F22</f>
        <v>0.49414691249634179</v>
      </c>
      <c r="G32" s="112">
        <f t="shared" si="6"/>
        <v>0</v>
      </c>
      <c r="H32" s="112">
        <f t="shared" si="6"/>
        <v>0.33092298647854201</v>
      </c>
      <c r="I32" s="113">
        <f t="shared" si="6"/>
        <v>7.0733500854901363E-2</v>
      </c>
    </row>
    <row r="33" spans="1:21" x14ac:dyDescent="0.2">
      <c r="A33" s="22" t="s">
        <v>28</v>
      </c>
      <c r="B33" s="1"/>
      <c r="C33" s="2"/>
      <c r="D33" s="112">
        <f t="shared" si="6"/>
        <v>3.8860368230076603E-2</v>
      </c>
      <c r="E33" s="112">
        <f t="shared" si="6"/>
        <v>0.28375843960990249</v>
      </c>
      <c r="F33" s="112">
        <f t="shared" si="6"/>
        <v>0.50767408045667506</v>
      </c>
      <c r="G33" s="112">
        <f t="shared" si="6"/>
        <v>0.8125</v>
      </c>
      <c r="H33" s="112">
        <f t="shared" si="6"/>
        <v>0.37046971981281696</v>
      </c>
      <c r="I33" s="113">
        <f t="shared" si="6"/>
        <v>6.6663602277279091E-2</v>
      </c>
    </row>
    <row r="34" spans="1:21" x14ac:dyDescent="0.2">
      <c r="A34" s="22" t="s">
        <v>74</v>
      </c>
      <c r="B34" s="1"/>
      <c r="C34" s="2"/>
      <c r="D34" s="112">
        <f>D14/D24</f>
        <v>9.1347716000564024E-4</v>
      </c>
      <c r="E34" s="112">
        <f>E14/E24</f>
        <v>1.7881594844945631E-2</v>
      </c>
      <c r="F34" s="112">
        <f>F14/F24</f>
        <v>3.2267358110054739E-2</v>
      </c>
      <c r="G34" s="112">
        <f>G14/G24</f>
        <v>0.1</v>
      </c>
      <c r="H34" s="112">
        <f t="shared" si="6"/>
        <v>2.1074484146955209E-2</v>
      </c>
      <c r="I34" s="113">
        <f t="shared" si="6"/>
        <v>2.7037746705472908E-3</v>
      </c>
    </row>
    <row r="35" spans="1:21" ht="13.5" thickBot="1" x14ac:dyDescent="0.25">
      <c r="A35" s="23" t="s">
        <v>26</v>
      </c>
      <c r="B35" s="24"/>
      <c r="C35" s="25"/>
      <c r="D35" s="114">
        <f t="shared" ref="D35:I35" si="7">D15/D25</f>
        <v>3.4085175525757946E-2</v>
      </c>
      <c r="E35" s="114">
        <f t="shared" si="7"/>
        <v>0.28015604978731312</v>
      </c>
      <c r="F35" s="114">
        <f t="shared" si="7"/>
        <v>0.52315437342166538</v>
      </c>
      <c r="G35" s="114">
        <f t="shared" si="7"/>
        <v>0.86359687228496962</v>
      </c>
      <c r="H35" s="114">
        <f t="shared" si="7"/>
        <v>0.3370909999779465</v>
      </c>
      <c r="I35" s="115">
        <f t="shared" si="7"/>
        <v>6.5026973526421214E-2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21" x14ac:dyDescent="0.2">
      <c r="A40" s="22" t="s">
        <v>12</v>
      </c>
      <c r="B40" s="5"/>
      <c r="C40" s="5"/>
      <c r="D40" s="102">
        <v>32</v>
      </c>
      <c r="E40" s="102">
        <v>33.299999999999997</v>
      </c>
      <c r="F40" s="102">
        <v>451</v>
      </c>
      <c r="G40" s="102">
        <v>356.2</v>
      </c>
      <c r="H40" s="102">
        <f>SUM(E40:G40)</f>
        <v>840.5</v>
      </c>
      <c r="I40" s="103">
        <f>SUM(D40:G40)</f>
        <v>872.5</v>
      </c>
      <c r="M40" s="125"/>
      <c r="O40" s="125"/>
      <c r="P40" s="125"/>
    </row>
    <row r="41" spans="1:21" s="46" customFormat="1" x14ac:dyDescent="0.2">
      <c r="A41" s="27" t="s">
        <v>30</v>
      </c>
      <c r="B41" s="47"/>
      <c r="C41" s="47"/>
      <c r="D41" s="90">
        <v>150.36000000000001</v>
      </c>
      <c r="E41" s="90">
        <v>83.27</v>
      </c>
      <c r="F41" s="90">
        <v>1153.8499999999999</v>
      </c>
      <c r="G41" s="118">
        <v>1065.5999999999999</v>
      </c>
      <c r="H41" s="102">
        <f>SUM(E41:G41)</f>
        <v>2302.7199999999998</v>
      </c>
      <c r="I41" s="103">
        <f>SUM(D41:G41)</f>
        <v>2453.08</v>
      </c>
      <c r="K41" s="125"/>
      <c r="L41"/>
      <c r="M41" s="125"/>
      <c r="N41"/>
      <c r="O41" s="125"/>
      <c r="P41" s="125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2">
        <v>14.4</v>
      </c>
      <c r="E42" s="102">
        <v>19.600000000000001</v>
      </c>
      <c r="F42" s="102">
        <v>244.7</v>
      </c>
      <c r="G42" s="87"/>
      <c r="H42" s="102">
        <f t="shared" ref="H42:H44" si="8">SUM(E42:G42)</f>
        <v>264.3</v>
      </c>
      <c r="I42" s="103">
        <f>SUM(D42:G42)</f>
        <v>278.7</v>
      </c>
      <c r="M42" s="125"/>
      <c r="N42" s="125"/>
      <c r="O42" s="125"/>
      <c r="P42" s="125"/>
    </row>
    <row r="43" spans="1:21" x14ac:dyDescent="0.2">
      <c r="A43" s="27" t="s">
        <v>28</v>
      </c>
      <c r="B43" s="5"/>
      <c r="C43" s="5"/>
      <c r="D43" s="102">
        <v>64.900000000000006</v>
      </c>
      <c r="E43" s="102">
        <v>20.7</v>
      </c>
      <c r="F43" s="102">
        <v>593.9</v>
      </c>
      <c r="G43" s="102">
        <v>526.5</v>
      </c>
      <c r="H43" s="102">
        <f t="shared" si="8"/>
        <v>1141.0999999999999</v>
      </c>
      <c r="I43" s="103">
        <f>SUM(D43:G43)</f>
        <v>1206</v>
      </c>
      <c r="K43" s="125"/>
      <c r="L43" s="125"/>
      <c r="M43" s="125"/>
      <c r="N43" s="125"/>
      <c r="O43" s="125"/>
      <c r="P43" s="125"/>
    </row>
    <row r="44" spans="1:21" x14ac:dyDescent="0.2">
      <c r="A44" s="22" t="s">
        <v>74</v>
      </c>
      <c r="B44" s="5"/>
      <c r="C44" s="6"/>
      <c r="D44" s="83">
        <v>0.5</v>
      </c>
      <c r="E44" s="83">
        <v>0.6</v>
      </c>
      <c r="F44" s="83">
        <v>5.4</v>
      </c>
      <c r="G44" s="83">
        <v>0.5</v>
      </c>
      <c r="H44" s="102">
        <f t="shared" si="8"/>
        <v>6.5</v>
      </c>
      <c r="I44" s="103">
        <f>SUM(D44:G44)</f>
        <v>7</v>
      </c>
      <c r="M44" s="125"/>
      <c r="N44" s="125"/>
      <c r="O44" s="125"/>
      <c r="P44" s="125"/>
    </row>
    <row r="45" spans="1:21" ht="13.5" thickBot="1" x14ac:dyDescent="0.25">
      <c r="A45" s="28" t="s">
        <v>26</v>
      </c>
      <c r="B45" s="29"/>
      <c r="C45" s="30"/>
      <c r="D45" s="106">
        <f t="shared" ref="D45:I45" si="9">SUM(D40:D44)</f>
        <v>262.16000000000003</v>
      </c>
      <c r="E45" s="106">
        <f t="shared" si="9"/>
        <v>157.46999999999997</v>
      </c>
      <c r="F45" s="106">
        <f t="shared" si="9"/>
        <v>2448.85</v>
      </c>
      <c r="G45" s="106">
        <f t="shared" si="9"/>
        <v>1948.8</v>
      </c>
      <c r="H45" s="106">
        <f t="shared" si="9"/>
        <v>4555.12</v>
      </c>
      <c r="I45" s="107">
        <f t="shared" si="9"/>
        <v>4817.28</v>
      </c>
      <c r="M45" s="125"/>
      <c r="O45" s="125"/>
      <c r="P45" s="125"/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  <c r="M46" s="125"/>
      <c r="O46" s="125"/>
      <c r="P46" s="125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  <c r="M47" s="125"/>
      <c r="O47" s="125"/>
      <c r="P47" s="125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  <c r="M48" s="125"/>
      <c r="O48" s="125"/>
      <c r="P48" s="125"/>
    </row>
    <row r="49" spans="1:21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  <c r="M49" s="125"/>
      <c r="O49" s="125"/>
      <c r="P49" s="125"/>
    </row>
    <row r="50" spans="1:21" x14ac:dyDescent="0.2">
      <c r="A50" s="22" t="s">
        <v>12</v>
      </c>
      <c r="B50" s="5"/>
      <c r="C50" s="5"/>
      <c r="D50" s="102">
        <v>1737.5</v>
      </c>
      <c r="E50" s="102">
        <v>112.4</v>
      </c>
      <c r="F50" s="102">
        <v>620.20000000000005</v>
      </c>
      <c r="G50" s="87">
        <v>379</v>
      </c>
      <c r="H50" s="102">
        <f>SUM(E50:G50)</f>
        <v>1111.5999999999999</v>
      </c>
      <c r="I50" s="58">
        <f>SUM(D50:G50)</f>
        <v>2849.1000000000004</v>
      </c>
      <c r="M50" s="125"/>
      <c r="O50" s="125"/>
      <c r="P50" s="125"/>
    </row>
    <row r="51" spans="1:21" s="46" customFormat="1" x14ac:dyDescent="0.2">
      <c r="A51" s="27" t="s">
        <v>30</v>
      </c>
      <c r="B51" s="47"/>
      <c r="C51" s="47"/>
      <c r="D51" s="90">
        <v>3488.76</v>
      </c>
      <c r="E51" s="90">
        <v>288.83</v>
      </c>
      <c r="F51" s="90">
        <v>1567.07</v>
      </c>
      <c r="G51" s="90">
        <v>1111.2</v>
      </c>
      <c r="H51" s="102">
        <f t="shared" ref="H51:H54" si="10">SUM(E51:G51)</f>
        <v>2967.1</v>
      </c>
      <c r="I51" s="58">
        <f>SUM(D51:G51)</f>
        <v>6455.86</v>
      </c>
      <c r="L51"/>
      <c r="M51" s="125"/>
      <c r="N51"/>
      <c r="O51" s="125"/>
      <c r="P51" s="125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536.6</v>
      </c>
      <c r="E52" s="90">
        <v>54.1</v>
      </c>
      <c r="F52" s="90">
        <v>303.60000000000002</v>
      </c>
      <c r="G52" s="90">
        <v>0</v>
      </c>
      <c r="H52" s="102">
        <f t="shared" si="10"/>
        <v>357.70000000000005</v>
      </c>
      <c r="I52" s="58">
        <f>SUM(D52:G52)</f>
        <v>894.30000000000007</v>
      </c>
      <c r="M52" s="125"/>
      <c r="O52" s="125"/>
      <c r="P52" s="125"/>
    </row>
    <row r="53" spans="1:21" x14ac:dyDescent="0.2">
      <c r="A53" s="27" t="s">
        <v>28</v>
      </c>
      <c r="B53" s="5"/>
      <c r="C53" s="5"/>
      <c r="D53" s="102">
        <v>1606.2</v>
      </c>
      <c r="E53" s="102">
        <v>65.5</v>
      </c>
      <c r="F53" s="102">
        <v>816.8</v>
      </c>
      <c r="G53" s="102">
        <v>568.20000000000005</v>
      </c>
      <c r="H53" s="102">
        <f t="shared" si="10"/>
        <v>1450.5</v>
      </c>
      <c r="I53" s="58">
        <f>SUM(D53:G53)</f>
        <v>3056.7</v>
      </c>
      <c r="M53" s="125"/>
      <c r="O53" s="125"/>
      <c r="P53" s="125"/>
    </row>
    <row r="54" spans="1:21" x14ac:dyDescent="0.2">
      <c r="A54" s="22" t="s">
        <v>74</v>
      </c>
      <c r="B54" s="5"/>
      <c r="C54" s="6"/>
      <c r="D54" s="83">
        <v>482.7</v>
      </c>
      <c r="E54" s="83">
        <v>29.8</v>
      </c>
      <c r="F54" s="83">
        <v>144.4</v>
      </c>
      <c r="G54" s="83">
        <v>24.5</v>
      </c>
      <c r="H54" s="102">
        <f t="shared" si="10"/>
        <v>198.70000000000002</v>
      </c>
      <c r="I54" s="58">
        <f>SUM(D54:G54)</f>
        <v>681.4</v>
      </c>
      <c r="M54" s="125"/>
      <c r="O54" s="125"/>
      <c r="P54" s="125"/>
    </row>
    <row r="55" spans="1:21" ht="13.5" thickBot="1" x14ac:dyDescent="0.25">
      <c r="A55" s="28" t="s">
        <v>26</v>
      </c>
      <c r="B55" s="29"/>
      <c r="C55" s="30"/>
      <c r="D55" s="106">
        <f t="shared" ref="D55:I55" si="11">SUM(D50:D54)</f>
        <v>7851.76</v>
      </c>
      <c r="E55" s="106">
        <f t="shared" si="11"/>
        <v>550.63</v>
      </c>
      <c r="F55" s="106">
        <f t="shared" si="11"/>
        <v>3452.07</v>
      </c>
      <c r="G55" s="106">
        <f t="shared" si="11"/>
        <v>2082.9</v>
      </c>
      <c r="H55" s="106">
        <f t="shared" si="11"/>
        <v>6085.5999999999995</v>
      </c>
      <c r="I55" s="107">
        <f t="shared" si="11"/>
        <v>13937.359999999999</v>
      </c>
      <c r="M55" s="125"/>
      <c r="O55" s="125"/>
      <c r="P55" s="125"/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21" x14ac:dyDescent="0.2">
      <c r="A60" s="22" t="s">
        <v>12</v>
      </c>
      <c r="B60" s="1"/>
      <c r="C60" s="2"/>
      <c r="D60" s="112">
        <f>D40/D50</f>
        <v>1.8417266187050359E-2</v>
      </c>
      <c r="E60" s="112">
        <f t="shared" ref="E60:I60" si="12">E40/E50</f>
        <v>0.2962633451957295</v>
      </c>
      <c r="F60" s="112">
        <f t="shared" si="12"/>
        <v>0.72718477910351498</v>
      </c>
      <c r="G60" s="112">
        <f t="shared" si="12"/>
        <v>0.93984168865435358</v>
      </c>
      <c r="H60" s="112">
        <f t="shared" si="12"/>
        <v>0.75611730838431102</v>
      </c>
      <c r="I60" s="113">
        <f t="shared" si="12"/>
        <v>0.30623705731634548</v>
      </c>
    </row>
    <row r="61" spans="1:21" x14ac:dyDescent="0.2">
      <c r="A61" s="27" t="s">
        <v>30</v>
      </c>
      <c r="B61" s="1"/>
      <c r="C61" s="2"/>
      <c r="D61" s="112">
        <f>D41/D51</f>
        <v>4.3098407457090773E-2</v>
      </c>
      <c r="E61" s="112">
        <f>E41/E51</f>
        <v>0.28830107675795452</v>
      </c>
      <c r="F61" s="112">
        <f>F41/F51</f>
        <v>0.73631043922734785</v>
      </c>
      <c r="G61" s="112">
        <f>G41/G51</f>
        <v>0.95896328293736488</v>
      </c>
      <c r="H61" s="112">
        <f>H41/H51</f>
        <v>0.77608439216743619</v>
      </c>
      <c r="I61" s="113">
        <f t="shared" ref="H61:I64" si="13">I41/I51</f>
        <v>0.37997726096910406</v>
      </c>
      <c r="J61" s="75"/>
    </row>
    <row r="62" spans="1:21" x14ac:dyDescent="0.2">
      <c r="A62" s="27" t="s">
        <v>64</v>
      </c>
      <c r="B62" s="1"/>
      <c r="C62" s="2"/>
      <c r="D62" s="112">
        <f>D42/D52</f>
        <v>2.6835631755497576E-2</v>
      </c>
      <c r="E62" s="112">
        <f t="shared" ref="D62:G64" si="14">E42/E52</f>
        <v>0.36229205175600743</v>
      </c>
      <c r="F62" s="112">
        <f t="shared" si="14"/>
        <v>0.80599472990777332</v>
      </c>
      <c r="G62" s="126" t="s">
        <v>83</v>
      </c>
      <c r="H62" s="112">
        <f>H42/H52</f>
        <v>0.73888733575622023</v>
      </c>
      <c r="I62" s="113">
        <f t="shared" si="13"/>
        <v>0.31164038913116399</v>
      </c>
    </row>
    <row r="63" spans="1:21" x14ac:dyDescent="0.2">
      <c r="A63" s="27" t="s">
        <v>28</v>
      </c>
      <c r="B63" s="1"/>
      <c r="C63" s="2"/>
      <c r="D63" s="112">
        <f t="shared" si="14"/>
        <v>4.0405927032748104E-2</v>
      </c>
      <c r="E63" s="112">
        <f t="shared" si="14"/>
        <v>0.31603053435114503</v>
      </c>
      <c r="F63" s="112">
        <f t="shared" si="14"/>
        <v>0.72710577864838399</v>
      </c>
      <c r="G63" s="112">
        <f t="shared" si="14"/>
        <v>0.92661034846884893</v>
      </c>
      <c r="H63" s="112">
        <f t="shared" si="13"/>
        <v>0.786694243364357</v>
      </c>
      <c r="I63" s="113">
        <f t="shared" si="13"/>
        <v>0.39454313475316521</v>
      </c>
    </row>
    <row r="64" spans="1:21" x14ac:dyDescent="0.2">
      <c r="A64" s="22" t="s">
        <v>74</v>
      </c>
      <c r="B64" s="1"/>
      <c r="C64" s="2"/>
      <c r="D64" s="112">
        <f t="shared" si="14"/>
        <v>1.0358400662937642E-3</v>
      </c>
      <c r="E64" s="112">
        <f t="shared" si="14"/>
        <v>2.0134228187919462E-2</v>
      </c>
      <c r="F64" s="112">
        <f t="shared" si="14"/>
        <v>3.7396121883656513E-2</v>
      </c>
      <c r="G64" s="112">
        <f t="shared" si="14"/>
        <v>2.0408163265306121E-2</v>
      </c>
      <c r="H64" s="112">
        <f t="shared" si="13"/>
        <v>3.2712632108706591E-2</v>
      </c>
      <c r="I64" s="113">
        <f t="shared" si="13"/>
        <v>1.0272967420017612E-2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3.3388692471496839E-2</v>
      </c>
      <c r="E65" s="114">
        <f t="shared" si="15"/>
        <v>0.2859815120861558</v>
      </c>
      <c r="F65" s="114">
        <f t="shared" si="15"/>
        <v>0.70938596262532327</v>
      </c>
      <c r="G65" s="114">
        <f t="shared" si="15"/>
        <v>0.93561860867060342</v>
      </c>
      <c r="H65" s="114">
        <f t="shared" si="15"/>
        <v>0.74850795320099917</v>
      </c>
      <c r="I65" s="115">
        <f t="shared" si="15"/>
        <v>0.34563791134045474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40</v>
      </c>
      <c r="G70" s="89">
        <v>19</v>
      </c>
      <c r="H70" s="71">
        <f>SUM(E70:G70)</f>
        <v>103</v>
      </c>
      <c r="I70" s="65">
        <f>SUM(D70:G70)</f>
        <v>144</v>
      </c>
    </row>
    <row r="71" spans="1:15" s="46" customFormat="1" x14ac:dyDescent="0.2">
      <c r="A71" s="27" t="s">
        <v>30</v>
      </c>
      <c r="B71" s="45"/>
      <c r="C71" s="45"/>
      <c r="D71" s="104">
        <v>41</v>
      </c>
      <c r="E71" s="104">
        <v>52</v>
      </c>
      <c r="F71" s="104">
        <v>48</v>
      </c>
      <c r="G71" s="104">
        <v>18</v>
      </c>
      <c r="H71" s="71">
        <f t="shared" ref="H71:H74" si="16">SUM(E71:G71)</f>
        <v>118</v>
      </c>
      <c r="I71" s="65">
        <f t="shared" ref="I71:I74" si="17">SUM(D71:G71)</f>
        <v>159</v>
      </c>
      <c r="K71"/>
      <c r="L71"/>
      <c r="M71"/>
      <c r="N71"/>
      <c r="O71"/>
    </row>
    <row r="72" spans="1:15" x14ac:dyDescent="0.2">
      <c r="A72" s="27" t="s">
        <v>64</v>
      </c>
      <c r="B72" s="1"/>
      <c r="C72" s="1"/>
      <c r="D72" s="89">
        <v>30</v>
      </c>
      <c r="E72" s="89">
        <v>42</v>
      </c>
      <c r="F72" s="89">
        <v>39</v>
      </c>
      <c r="G72" s="89">
        <v>0</v>
      </c>
      <c r="H72" s="71">
        <f t="shared" si="16"/>
        <v>81</v>
      </c>
      <c r="I72" s="65">
        <f t="shared" si="17"/>
        <v>111</v>
      </c>
      <c r="O72" s="75"/>
    </row>
    <row r="73" spans="1:15" x14ac:dyDescent="0.2">
      <c r="A73" s="27" t="s">
        <v>28</v>
      </c>
      <c r="B73" s="1"/>
      <c r="C73" s="1"/>
      <c r="D73" s="89">
        <v>40</v>
      </c>
      <c r="E73" s="89">
        <v>50</v>
      </c>
      <c r="F73" s="89">
        <v>53</v>
      </c>
      <c r="G73" s="89">
        <v>26</v>
      </c>
      <c r="H73" s="71">
        <f t="shared" si="16"/>
        <v>129</v>
      </c>
      <c r="I73" s="65">
        <f t="shared" si="17"/>
        <v>169</v>
      </c>
      <c r="O73" s="75"/>
    </row>
    <row r="74" spans="1:15" x14ac:dyDescent="0.2">
      <c r="A74" s="22" t="s">
        <v>74</v>
      </c>
      <c r="B74" s="1"/>
      <c r="C74" s="2"/>
      <c r="D74" s="60">
        <v>5</v>
      </c>
      <c r="E74" s="60">
        <v>5</v>
      </c>
      <c r="F74" s="60">
        <v>5</v>
      </c>
      <c r="G74" s="60">
        <v>1</v>
      </c>
      <c r="H74" s="71">
        <f t="shared" si="16"/>
        <v>11</v>
      </c>
      <c r="I74" s="65">
        <f t="shared" si="17"/>
        <v>16</v>
      </c>
      <c r="O74" s="75"/>
    </row>
    <row r="75" spans="1:15" ht="13.5" thickBot="1" x14ac:dyDescent="0.25">
      <c r="A75" s="28" t="s">
        <v>26</v>
      </c>
      <c r="B75" s="24"/>
      <c r="C75" s="25"/>
      <c r="D75" s="121">
        <f>SUM(D70:D74)</f>
        <v>157</v>
      </c>
      <c r="E75" s="121">
        <f t="shared" ref="E75:I75" si="18">SUM(E70:E74)</f>
        <v>193</v>
      </c>
      <c r="F75" s="121">
        <f t="shared" si="18"/>
        <v>185</v>
      </c>
      <c r="G75" s="121">
        <f t="shared" si="18"/>
        <v>64</v>
      </c>
      <c r="H75" s="121">
        <f t="shared" si="18"/>
        <v>442</v>
      </c>
      <c r="I75" s="122">
        <f t="shared" si="18"/>
        <v>599</v>
      </c>
      <c r="J75" s="46"/>
      <c r="O75" s="75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22" x14ac:dyDescent="0.2">
      <c r="F81" s="56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22" x14ac:dyDescent="0.2">
      <c r="A84" s="22" t="s">
        <v>13</v>
      </c>
      <c r="B84" s="1"/>
      <c r="C84" s="1"/>
      <c r="D84" s="83">
        <v>715</v>
      </c>
      <c r="E84" s="60">
        <v>15</v>
      </c>
      <c r="F84" s="60">
        <v>9</v>
      </c>
      <c r="G84" s="60">
        <v>0</v>
      </c>
      <c r="H84" s="83">
        <f>SUM(E84:G84)</f>
        <v>24</v>
      </c>
      <c r="I84" s="58">
        <f>D84+E84+F84+G84</f>
        <v>739</v>
      </c>
      <c r="J84" s="79"/>
    </row>
    <row r="85" spans="1:22" x14ac:dyDescent="0.2">
      <c r="A85" s="22" t="s">
        <v>14</v>
      </c>
      <c r="B85" s="1"/>
      <c r="C85" s="1"/>
      <c r="D85" s="83">
        <v>1</v>
      </c>
      <c r="E85" s="60">
        <v>58</v>
      </c>
      <c r="F85" s="60">
        <v>53</v>
      </c>
      <c r="G85" s="60">
        <v>0</v>
      </c>
      <c r="H85" s="83">
        <f t="shared" ref="H85:H93" si="19">SUM(E85:G85)</f>
        <v>111</v>
      </c>
      <c r="I85" s="58">
        <f t="shared" ref="I85:I93" si="20">D85+E85+F85+G85</f>
        <v>112</v>
      </c>
      <c r="K85" s="80"/>
      <c r="L85" s="123"/>
    </row>
    <row r="86" spans="1:22" s="46" customFormat="1" x14ac:dyDescent="0.2">
      <c r="A86" s="22" t="s">
        <v>39</v>
      </c>
      <c r="B86" s="45"/>
      <c r="C86" s="45"/>
      <c r="D86" s="84">
        <v>7051</v>
      </c>
      <c r="E86" s="85">
        <v>254</v>
      </c>
      <c r="F86" s="84">
        <v>188</v>
      </c>
      <c r="G86" s="86">
        <v>3</v>
      </c>
      <c r="H86" s="83">
        <f t="shared" si="19"/>
        <v>445</v>
      </c>
      <c r="I86" s="58">
        <f t="shared" si="20"/>
        <v>7496</v>
      </c>
      <c r="K86"/>
      <c r="L86" s="123"/>
      <c r="M86"/>
      <c r="N86"/>
      <c r="O86"/>
      <c r="P86"/>
    </row>
    <row r="87" spans="1:22" s="46" customFormat="1" x14ac:dyDescent="0.2">
      <c r="A87" s="22" t="s">
        <v>40</v>
      </c>
      <c r="B87" s="45"/>
      <c r="C87" s="45"/>
      <c r="D87" s="84">
        <v>3</v>
      </c>
      <c r="E87" s="85">
        <v>259</v>
      </c>
      <c r="F87" s="84">
        <v>190</v>
      </c>
      <c r="G87" s="86">
        <v>3</v>
      </c>
      <c r="H87" s="83">
        <f t="shared" si="19"/>
        <v>452</v>
      </c>
      <c r="I87" s="58">
        <f t="shared" si="20"/>
        <v>455</v>
      </c>
      <c r="K87" s="80"/>
      <c r="L87" s="123"/>
      <c r="M87"/>
      <c r="N87"/>
      <c r="O87"/>
      <c r="P87"/>
    </row>
    <row r="88" spans="1:22" x14ac:dyDescent="0.2">
      <c r="A88" s="22" t="s">
        <v>65</v>
      </c>
      <c r="B88" s="1"/>
      <c r="C88" s="1"/>
      <c r="D88" s="84">
        <v>517</v>
      </c>
      <c r="E88" s="85">
        <v>35</v>
      </c>
      <c r="F88" s="84">
        <v>7</v>
      </c>
      <c r="G88" s="86">
        <v>0</v>
      </c>
      <c r="H88" s="83">
        <f>SUM(E88:G88)</f>
        <v>42</v>
      </c>
      <c r="I88" s="58">
        <f>D88+E88+F88+G88</f>
        <v>559</v>
      </c>
      <c r="K88" s="80"/>
      <c r="L88" s="123"/>
      <c r="Q88" s="46"/>
      <c r="R88" s="46"/>
      <c r="S88" s="46"/>
      <c r="T88" s="46"/>
      <c r="U88" s="46"/>
      <c r="V88" s="46"/>
    </row>
    <row r="89" spans="1:22" x14ac:dyDescent="0.2">
      <c r="A89" s="22" t="s">
        <v>66</v>
      </c>
      <c r="B89" s="1"/>
      <c r="C89" s="1"/>
      <c r="D89" s="84">
        <v>1</v>
      </c>
      <c r="E89" s="85">
        <v>23</v>
      </c>
      <c r="F89" s="84">
        <v>26</v>
      </c>
      <c r="G89" s="86">
        <v>0</v>
      </c>
      <c r="H89" s="83">
        <f>SUM(E89:G89)</f>
        <v>49</v>
      </c>
      <c r="I89" s="58">
        <f>D89+E89+F89+G89</f>
        <v>50</v>
      </c>
      <c r="L89" s="80"/>
      <c r="Q89" s="46"/>
      <c r="R89" s="46"/>
      <c r="S89" s="46"/>
      <c r="T89" s="46"/>
      <c r="U89" s="46"/>
      <c r="V89" s="46"/>
    </row>
    <row r="90" spans="1:22" x14ac:dyDescent="0.2">
      <c r="A90" s="22" t="s">
        <v>41</v>
      </c>
      <c r="B90" s="1"/>
      <c r="C90" s="1"/>
      <c r="D90" s="83">
        <v>2483</v>
      </c>
      <c r="E90" s="83">
        <v>33</v>
      </c>
      <c r="F90" s="83">
        <v>44</v>
      </c>
      <c r="G90" s="83">
        <v>1</v>
      </c>
      <c r="H90" s="83">
        <f t="shared" si="19"/>
        <v>78</v>
      </c>
      <c r="I90" s="58">
        <f t="shared" si="20"/>
        <v>2561</v>
      </c>
      <c r="K90" s="80"/>
      <c r="L90" s="123"/>
      <c r="Q90" s="46"/>
      <c r="R90" s="46"/>
      <c r="S90" s="46"/>
      <c r="T90" s="46"/>
      <c r="U90" s="46"/>
      <c r="V90" s="46"/>
    </row>
    <row r="91" spans="1:22" x14ac:dyDescent="0.2">
      <c r="A91" s="22" t="s">
        <v>42</v>
      </c>
      <c r="B91" s="1"/>
      <c r="C91" s="1"/>
      <c r="D91" s="83">
        <v>9</v>
      </c>
      <c r="E91" s="83">
        <v>28</v>
      </c>
      <c r="F91" s="83">
        <v>129</v>
      </c>
      <c r="G91" s="83">
        <v>3</v>
      </c>
      <c r="H91" s="83">
        <f t="shared" si="19"/>
        <v>160</v>
      </c>
      <c r="I91" s="58">
        <f t="shared" si="20"/>
        <v>169</v>
      </c>
      <c r="L91" s="80"/>
      <c r="Q91" s="46"/>
      <c r="R91" s="46"/>
      <c r="S91" s="46"/>
      <c r="T91" s="46"/>
      <c r="U91" s="46"/>
      <c r="V91" s="46"/>
    </row>
    <row r="92" spans="1:22" x14ac:dyDescent="0.2">
      <c r="A92" s="22" t="s">
        <v>75</v>
      </c>
      <c r="B92" s="1"/>
      <c r="C92" s="1"/>
      <c r="D92" s="87">
        <v>25</v>
      </c>
      <c r="E92" s="87">
        <v>1</v>
      </c>
      <c r="F92" s="87">
        <v>1</v>
      </c>
      <c r="G92" s="87">
        <v>0</v>
      </c>
      <c r="H92" s="83">
        <f t="shared" si="19"/>
        <v>2</v>
      </c>
      <c r="I92" s="58">
        <f t="shared" si="20"/>
        <v>27</v>
      </c>
      <c r="K92" s="80"/>
      <c r="L92" s="123"/>
      <c r="Q92" s="46"/>
      <c r="R92" s="46"/>
      <c r="S92" s="46"/>
      <c r="T92" s="46"/>
      <c r="U92" s="46"/>
      <c r="V92" s="46"/>
    </row>
    <row r="93" spans="1:22" x14ac:dyDescent="0.2">
      <c r="A93" s="22" t="s">
        <v>76</v>
      </c>
      <c r="B93" s="1"/>
      <c r="C93" s="2"/>
      <c r="D93" s="87">
        <v>0</v>
      </c>
      <c r="E93" s="87">
        <v>3</v>
      </c>
      <c r="F93" s="87">
        <v>1</v>
      </c>
      <c r="G93" s="87">
        <v>0</v>
      </c>
      <c r="H93" s="83">
        <f t="shared" si="19"/>
        <v>4</v>
      </c>
      <c r="I93" s="58">
        <f t="shared" si="20"/>
        <v>4</v>
      </c>
      <c r="Q93" s="46"/>
      <c r="R93" s="46"/>
      <c r="S93" s="46"/>
      <c r="T93" s="46"/>
      <c r="U93" s="46"/>
      <c r="V93" s="46"/>
    </row>
    <row r="94" spans="1:22" x14ac:dyDescent="0.2">
      <c r="A94" s="36" t="s">
        <v>43</v>
      </c>
      <c r="B94" s="12"/>
      <c r="C94" s="13"/>
      <c r="D94" s="16">
        <f t="shared" ref="D94:G95" si="21">D84+D86+D88+D90+D92</f>
        <v>10791</v>
      </c>
      <c r="E94" s="16">
        <f t="shared" si="21"/>
        <v>338</v>
      </c>
      <c r="F94" s="16">
        <f t="shared" si="21"/>
        <v>249</v>
      </c>
      <c r="G94" s="16">
        <f t="shared" si="21"/>
        <v>4</v>
      </c>
      <c r="H94" s="16">
        <f t="shared" ref="H94" si="22">H84+H86+H88+H90+H92</f>
        <v>591</v>
      </c>
      <c r="I94" s="16">
        <f>SUM(D94:H94)</f>
        <v>11973</v>
      </c>
      <c r="L94" s="80"/>
      <c r="Q94" s="46"/>
      <c r="R94" s="46"/>
      <c r="S94" s="46"/>
      <c r="T94" s="46"/>
      <c r="U94" s="46"/>
      <c r="V94" s="46"/>
    </row>
    <row r="95" spans="1:22" ht="13.5" thickBot="1" x14ac:dyDescent="0.25">
      <c r="A95" s="23" t="s">
        <v>44</v>
      </c>
      <c r="B95" s="37"/>
      <c r="C95" s="38"/>
      <c r="D95" s="39">
        <f t="shared" si="21"/>
        <v>14</v>
      </c>
      <c r="E95" s="39">
        <f t="shared" si="21"/>
        <v>371</v>
      </c>
      <c r="F95" s="39">
        <f t="shared" si="21"/>
        <v>399</v>
      </c>
      <c r="G95" s="39">
        <f t="shared" si="21"/>
        <v>6</v>
      </c>
      <c r="H95" s="39">
        <f t="shared" ref="H95" si="23">H85+H87+H89+H91+H93</f>
        <v>776</v>
      </c>
      <c r="I95" s="44">
        <f>+SUM(D95:G95)</f>
        <v>790</v>
      </c>
      <c r="L95" s="80"/>
      <c r="Q95" s="46"/>
      <c r="R95" s="46"/>
      <c r="S95" s="46"/>
      <c r="T95" s="46"/>
    </row>
    <row r="96" spans="1:22" x14ac:dyDescent="0.2">
      <c r="A96" s="53"/>
      <c r="I96" s="62"/>
      <c r="L96" s="80"/>
      <c r="Q96" s="46"/>
      <c r="R96" s="46"/>
      <c r="S96" s="46"/>
      <c r="T96" s="46"/>
    </row>
    <row r="97" spans="1:20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  <c r="L97" s="80"/>
      <c r="Q97" s="46"/>
      <c r="R97" s="46"/>
      <c r="S97" s="46"/>
      <c r="T97" s="46"/>
    </row>
    <row r="98" spans="1:20" ht="12.75" customHeight="1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  <c r="L98" s="80"/>
      <c r="Q98" s="46"/>
      <c r="R98" s="46"/>
      <c r="S98" s="46"/>
      <c r="T98" s="46"/>
    </row>
    <row r="99" spans="1:20" ht="13.5" customHeight="1" x14ac:dyDescent="0.2">
      <c r="A99" s="53"/>
      <c r="C99" t="s">
        <v>46</v>
      </c>
      <c r="I99" s="62"/>
      <c r="L99" s="80"/>
      <c r="Q99" s="46"/>
      <c r="R99" s="46"/>
      <c r="S99" s="46"/>
      <c r="T99" s="46"/>
    </row>
    <row r="100" spans="1:20" ht="12.75" customHeight="1" x14ac:dyDescent="0.2">
      <c r="A100" s="127" t="s">
        <v>47</v>
      </c>
      <c r="B100" s="128"/>
      <c r="C100" s="128"/>
      <c r="D100" s="128"/>
      <c r="E100" s="128"/>
      <c r="F100" s="128"/>
      <c r="G100" s="128"/>
      <c r="H100" s="128"/>
      <c r="I100" s="129"/>
      <c r="L100" s="80"/>
      <c r="Q100" s="46"/>
      <c r="R100" s="46"/>
      <c r="S100" s="46"/>
      <c r="T100" s="46"/>
    </row>
    <row r="101" spans="1:20" x14ac:dyDescent="0.2">
      <c r="A101" s="53"/>
      <c r="F101" s="56"/>
      <c r="I101" s="62"/>
      <c r="L101" s="80"/>
      <c r="Q101" s="46"/>
      <c r="R101" s="46"/>
      <c r="S101" s="46"/>
      <c r="T101" s="46"/>
    </row>
    <row r="102" spans="1:20" x14ac:dyDescent="0.2">
      <c r="A102" s="53"/>
      <c r="G102" s="88" t="s">
        <v>2</v>
      </c>
      <c r="H102" s="60" t="s">
        <v>3</v>
      </c>
      <c r="I102" s="65" t="s">
        <v>26</v>
      </c>
      <c r="K102" s="80"/>
      <c r="L102" s="80"/>
      <c r="M102" s="80"/>
      <c r="Q102" s="46"/>
      <c r="R102" s="46"/>
      <c r="S102" s="46"/>
      <c r="T102" s="46"/>
    </row>
    <row r="103" spans="1:20" x14ac:dyDescent="0.2">
      <c r="A103" s="50" t="s">
        <v>48</v>
      </c>
      <c r="B103" s="1"/>
      <c r="C103" s="1"/>
      <c r="D103" s="66"/>
      <c r="E103" s="66"/>
      <c r="F103" s="89"/>
      <c r="G103" s="124">
        <v>3276</v>
      </c>
      <c r="H103" s="91">
        <v>2484</v>
      </c>
      <c r="I103" s="58">
        <f>SUM(G103:H103)</f>
        <v>5760</v>
      </c>
      <c r="K103" s="80"/>
      <c r="L103" s="80"/>
      <c r="M103" s="80"/>
      <c r="Q103" s="46"/>
      <c r="R103" s="46"/>
      <c r="S103" s="46"/>
      <c r="T103" s="46"/>
    </row>
    <row r="104" spans="1:20" x14ac:dyDescent="0.2">
      <c r="A104" s="50" t="s">
        <v>0</v>
      </c>
      <c r="B104" s="1"/>
      <c r="C104" s="1"/>
      <c r="D104" s="66"/>
      <c r="E104" s="66"/>
      <c r="F104" s="89"/>
      <c r="G104" s="124">
        <v>57852</v>
      </c>
      <c r="H104" s="91">
        <v>52620</v>
      </c>
      <c r="I104" s="58">
        <f>SUM(G104:H104)</f>
        <v>110472</v>
      </c>
      <c r="K104" s="80"/>
      <c r="L104" s="80"/>
      <c r="Q104" s="46"/>
      <c r="R104" s="46"/>
      <c r="S104" s="46"/>
      <c r="T104" s="46"/>
    </row>
    <row r="105" spans="1:20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5.6627255756067203E-2</v>
      </c>
      <c r="H105" s="93">
        <f>H103/H104</f>
        <v>4.7206385404789053E-2</v>
      </c>
      <c r="I105" s="67">
        <f>I103/I104</f>
        <v>5.2139908755159677E-2</v>
      </c>
      <c r="L105" s="80"/>
      <c r="Q105" s="46"/>
      <c r="R105" s="46"/>
      <c r="S105" s="46"/>
      <c r="T105" s="46"/>
    </row>
    <row r="106" spans="1:20" ht="13.5" customHeight="1" x14ac:dyDescent="0.2">
      <c r="A106" s="53"/>
      <c r="I106" s="62"/>
      <c r="L106" s="80"/>
      <c r="Q106" s="46"/>
      <c r="R106" s="46"/>
      <c r="S106" s="46"/>
      <c r="T106" s="46"/>
    </row>
    <row r="107" spans="1:20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12.04</v>
      </c>
      <c r="H107" s="95">
        <v>10.722200000000001</v>
      </c>
      <c r="I107" s="68">
        <f>SUM(G107:H107)</f>
        <v>22.7622</v>
      </c>
      <c r="L107" s="80"/>
      <c r="Q107" s="46"/>
      <c r="R107" s="46"/>
      <c r="S107" s="46"/>
      <c r="T107" s="46"/>
    </row>
    <row r="108" spans="1:20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216.97</v>
      </c>
      <c r="H108" s="95">
        <v>232.21559999999999</v>
      </c>
      <c r="I108" s="68">
        <f>SUM(G108:H108)</f>
        <v>449.18560000000002</v>
      </c>
      <c r="L108" s="80"/>
    </row>
    <row r="109" spans="1:20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5.5491542609577359E-2</v>
      </c>
      <c r="H109" s="98">
        <f>H107/H108</f>
        <v>4.6173469827177849E-2</v>
      </c>
      <c r="I109" s="70">
        <f>I107/I108</f>
        <v>5.0674376026301822E-2</v>
      </c>
      <c r="L109" s="80"/>
    </row>
    <row r="110" spans="1:20" x14ac:dyDescent="0.2">
      <c r="F110" s="56" t="s">
        <v>7</v>
      </c>
      <c r="L110" s="80"/>
    </row>
    <row r="111" spans="1:20" ht="13.5" thickBot="1" x14ac:dyDescent="0.25">
      <c r="L111" s="80"/>
    </row>
    <row r="112" spans="1:20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  <c r="L112" s="80"/>
    </row>
    <row r="113" spans="1:17" x14ac:dyDescent="0.2">
      <c r="A113" s="130" t="s">
        <v>53</v>
      </c>
      <c r="B113" s="131"/>
      <c r="C113" s="131"/>
      <c r="D113" s="131"/>
      <c r="E113" s="131"/>
      <c r="F113" s="131"/>
      <c r="G113" s="131"/>
      <c r="H113" s="131"/>
      <c r="I113" s="132"/>
    </row>
    <row r="114" spans="1:17" ht="12.75" customHeight="1" x14ac:dyDescent="0.2">
      <c r="A114" s="130" t="s">
        <v>54</v>
      </c>
      <c r="B114" s="131"/>
      <c r="C114" s="131"/>
      <c r="D114" s="131"/>
      <c r="E114" s="131"/>
      <c r="F114" s="131"/>
      <c r="G114" s="131"/>
      <c r="H114" s="131"/>
      <c r="I114" s="132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12</v>
      </c>
      <c r="F119" s="99">
        <v>30</v>
      </c>
      <c r="G119" s="72">
        <v>2</v>
      </c>
      <c r="H119" s="72">
        <v>96</v>
      </c>
      <c r="I119" s="99">
        <v>10</v>
      </c>
      <c r="J119" s="73">
        <f t="shared" ref="J119:J120" si="24">SUM(E119:I119)</f>
        <v>150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22.8</v>
      </c>
      <c r="F120" s="101">
        <v>31.29</v>
      </c>
      <c r="G120" s="100">
        <v>0</v>
      </c>
      <c r="H120" s="100">
        <v>41.7</v>
      </c>
      <c r="I120" s="101">
        <v>24.5</v>
      </c>
      <c r="J120" s="73">
        <f t="shared" si="24"/>
        <v>120.29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12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2025-10-01T20:48:53Z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